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8835" activeTab="1"/>
  </bookViews>
  <sheets>
    <sheet name="Final" sheetId="1" r:id="rId1"/>
    <sheet name="Per investigation and party (2)" sheetId="2" r:id="rId2"/>
  </sheets>
  <definedNames/>
  <calcPr fullCalcOnLoad="1"/>
</workbook>
</file>

<file path=xl/sharedStrings.xml><?xml version="1.0" encoding="utf-8"?>
<sst xmlns="http://schemas.openxmlformats.org/spreadsheetml/2006/main" count="177" uniqueCount="72">
  <si>
    <t>LONDELEC</t>
  </si>
  <si>
    <t xml:space="preserve">CORBY   </t>
  </si>
  <si>
    <t>POWERGEN</t>
  </si>
  <si>
    <t>EDFSTPWR</t>
  </si>
  <si>
    <t>FSTHYDRO</t>
  </si>
  <si>
    <t>EDFGEN01</t>
  </si>
  <si>
    <t xml:space="preserve">EDFT    </t>
  </si>
  <si>
    <t xml:space="preserve">DCOGEN  </t>
  </si>
  <si>
    <t xml:space="preserve">SSE     </t>
  </si>
  <si>
    <t xml:space="preserve">ENTERGY </t>
  </si>
  <si>
    <t xml:space="preserve">TFEGP   </t>
  </si>
  <si>
    <t xml:space="preserve">MEDWAY  </t>
  </si>
  <si>
    <t xml:space="preserve">AESDRAX </t>
  </si>
  <si>
    <t>BEPET001</t>
  </si>
  <si>
    <t xml:space="preserve">AEP     </t>
  </si>
  <si>
    <t xml:space="preserve">BARKING </t>
  </si>
  <si>
    <t xml:space="preserve">TXUEET  </t>
  </si>
  <si>
    <t>HUMPOWER</t>
  </si>
  <si>
    <t>ABBENERG</t>
  </si>
  <si>
    <t>SPOWER01</t>
  </si>
  <si>
    <t>INNOGY01</t>
  </si>
  <si>
    <t>NPOWER01</t>
  </si>
  <si>
    <t xml:space="preserve">YE      </t>
  </si>
  <si>
    <t xml:space="preserve">AESB1   </t>
  </si>
  <si>
    <t xml:space="preserve">ECTRL   </t>
  </si>
  <si>
    <t>AQUENLTD</t>
  </si>
  <si>
    <t xml:space="preserve">CINGTL  </t>
  </si>
  <si>
    <t>SEEBOARD</t>
  </si>
  <si>
    <t xml:space="preserve">FOR     </t>
  </si>
  <si>
    <t>Investigation Id</t>
  </si>
  <si>
    <t>I031</t>
  </si>
  <si>
    <t>I011</t>
  </si>
  <si>
    <t>I017</t>
  </si>
  <si>
    <t>I015</t>
  </si>
  <si>
    <t>I016</t>
  </si>
  <si>
    <t>I018</t>
  </si>
  <si>
    <t>I019</t>
  </si>
  <si>
    <t>I020</t>
  </si>
  <si>
    <t>I012</t>
  </si>
  <si>
    <t>I025</t>
  </si>
  <si>
    <t>I035</t>
  </si>
  <si>
    <t>I032</t>
  </si>
  <si>
    <t>I003</t>
  </si>
  <si>
    <t>I004</t>
  </si>
  <si>
    <t>I005</t>
  </si>
  <si>
    <t>I001</t>
  </si>
  <si>
    <t>I007</t>
  </si>
  <si>
    <t>I038</t>
  </si>
  <si>
    <t>I039</t>
  </si>
  <si>
    <t>I040</t>
  </si>
  <si>
    <t>I041</t>
  </si>
  <si>
    <t>I002</t>
  </si>
  <si>
    <t>I034</t>
  </si>
  <si>
    <t>I029</t>
  </si>
  <si>
    <t>I030</t>
  </si>
  <si>
    <t>I022</t>
  </si>
  <si>
    <t>I023</t>
  </si>
  <si>
    <t>I024</t>
  </si>
  <si>
    <t>I009</t>
  </si>
  <si>
    <t>I033</t>
  </si>
  <si>
    <t>I026</t>
  </si>
  <si>
    <t>I036</t>
  </si>
  <si>
    <t>Materiality</t>
  </si>
  <si>
    <t>Claimant Id</t>
  </si>
  <si>
    <t>Energy Imbalance Impact</t>
  </si>
  <si>
    <t>TFEGP</t>
  </si>
  <si>
    <t>Net Effect</t>
  </si>
  <si>
    <t>Total</t>
  </si>
  <si>
    <t>negative</t>
  </si>
  <si>
    <t>Proportion</t>
  </si>
  <si>
    <t>Cost for Recovery</t>
  </si>
  <si>
    <t>This table shows the costs to be recovered from each BSC Party if P145 does get approved based on total project costs of £1.6m and a claim fee of £5,000 with all single claim applications approved i.e. a deficit of £1.4m.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</si>
</sst>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#,##0.0"/>
    <numFmt numFmtId="166" formatCode="&quot;£&quot;#,##0.00"/>
  </numFmts>
  <fonts count="6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Tahom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166" fontId="1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166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/>
    </xf>
    <xf numFmtId="166" fontId="1" fillId="0" borderId="2" xfId="0" applyNumberFormat="1" applyFont="1" applyBorder="1" applyAlignment="1">
      <alignment horizontal="right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B23" sqref="B23"/>
    </sheetView>
  </sheetViews>
  <sheetFormatPr defaultColWidth="9.140625" defaultRowHeight="12.75"/>
  <cols>
    <col min="1" max="1" width="13.421875" style="0" customWidth="1"/>
    <col min="2" max="2" width="13.8515625" style="8" bestFit="1" customWidth="1"/>
  </cols>
  <sheetData>
    <row r="1" spans="1:2" ht="12.75">
      <c r="A1" t="s">
        <v>29</v>
      </c>
      <c r="B1" s="8" t="s">
        <v>62</v>
      </c>
    </row>
    <row r="2" spans="1:2" ht="12.75">
      <c r="A2" t="s">
        <v>45</v>
      </c>
      <c r="B2" s="8">
        <v>793313.81</v>
      </c>
    </row>
    <row r="3" spans="1:2" ht="12.75">
      <c r="A3" t="s">
        <v>51</v>
      </c>
      <c r="B3" s="8">
        <v>300463.99</v>
      </c>
    </row>
    <row r="4" spans="1:2" ht="12.75">
      <c r="A4" t="s">
        <v>42</v>
      </c>
      <c r="B4" s="8">
        <v>255221.09</v>
      </c>
    </row>
    <row r="5" spans="1:2" ht="12.75">
      <c r="A5" t="s">
        <v>43</v>
      </c>
      <c r="B5" s="8">
        <v>28397.97</v>
      </c>
    </row>
    <row r="6" spans="1:2" ht="12.75">
      <c r="A6" t="s">
        <v>44</v>
      </c>
      <c r="B6" s="8">
        <v>-8736.5</v>
      </c>
    </row>
    <row r="7" spans="1:2" ht="12.75">
      <c r="A7" t="s">
        <v>46</v>
      </c>
      <c r="B7" s="8">
        <v>96506.8</v>
      </c>
    </row>
    <row r="8" spans="1:2" ht="12.75">
      <c r="A8" t="s">
        <v>58</v>
      </c>
      <c r="B8" s="8">
        <v>90368.38</v>
      </c>
    </row>
    <row r="9" spans="1:2" ht="12.75">
      <c r="A9" t="s">
        <v>31</v>
      </c>
      <c r="B9" s="8">
        <v>373192.31</v>
      </c>
    </row>
    <row r="10" spans="1:2" ht="12.75">
      <c r="A10" t="s">
        <v>38</v>
      </c>
      <c r="B10" s="8">
        <v>917272.41</v>
      </c>
    </row>
    <row r="11" spans="1:2" ht="12.75">
      <c r="A11" t="s">
        <v>33</v>
      </c>
      <c r="B11" s="8">
        <v>237924.4</v>
      </c>
    </row>
    <row r="12" spans="1:2" ht="12.75">
      <c r="A12" t="s">
        <v>34</v>
      </c>
      <c r="B12" s="8">
        <v>232869.43</v>
      </c>
    </row>
    <row r="13" spans="1:2" ht="12.75">
      <c r="A13" t="s">
        <v>32</v>
      </c>
      <c r="B13" s="8">
        <v>161247.21</v>
      </c>
    </row>
    <row r="14" spans="1:2" ht="12.75">
      <c r="A14" t="s">
        <v>35</v>
      </c>
      <c r="B14" s="8">
        <v>819346.57</v>
      </c>
    </row>
    <row r="15" spans="1:2" ht="12.75">
      <c r="A15" t="s">
        <v>36</v>
      </c>
      <c r="B15" s="8">
        <v>95500.63</v>
      </c>
    </row>
    <row r="16" spans="1:2" ht="12.75">
      <c r="A16" t="s">
        <v>37</v>
      </c>
      <c r="B16" s="10">
        <v>258322.82</v>
      </c>
    </row>
    <row r="17" spans="1:2" ht="12.75">
      <c r="A17" t="s">
        <v>55</v>
      </c>
      <c r="B17" s="8">
        <v>232631.2</v>
      </c>
    </row>
    <row r="18" spans="1:2" ht="12.75">
      <c r="A18" t="s">
        <v>56</v>
      </c>
      <c r="B18" s="8">
        <v>-391131.29</v>
      </c>
    </row>
    <row r="19" spans="1:2" ht="12.75">
      <c r="A19" t="s">
        <v>57</v>
      </c>
      <c r="B19" s="8">
        <v>-3220.69</v>
      </c>
    </row>
    <row r="20" spans="1:2" ht="12.75">
      <c r="A20" t="s">
        <v>39</v>
      </c>
      <c r="B20" s="8">
        <v>222303.82</v>
      </c>
    </row>
    <row r="21" spans="1:2" ht="12.75">
      <c r="A21" t="s">
        <v>60</v>
      </c>
      <c r="B21" s="8">
        <v>-8074.54</v>
      </c>
    </row>
    <row r="22" spans="1:2" ht="12.75">
      <c r="A22" t="s">
        <v>53</v>
      </c>
      <c r="B22" s="8">
        <v>3686350.13</v>
      </c>
    </row>
    <row r="23" spans="1:2" ht="12.75">
      <c r="A23" t="s">
        <v>54</v>
      </c>
      <c r="B23" s="8">
        <v>232631.2</v>
      </c>
    </row>
    <row r="24" spans="1:2" ht="12.75">
      <c r="A24" t="s">
        <v>30</v>
      </c>
      <c r="B24" s="8">
        <v>8119208.619999999</v>
      </c>
    </row>
    <row r="25" spans="1:2" ht="12.75">
      <c r="A25" t="s">
        <v>41</v>
      </c>
      <c r="B25" s="8">
        <v>14947.64</v>
      </c>
    </row>
    <row r="26" spans="1:2" ht="12.75">
      <c r="A26" t="s">
        <v>59</v>
      </c>
      <c r="B26" s="8">
        <v>115964.43</v>
      </c>
    </row>
    <row r="27" spans="1:2" ht="12.75">
      <c r="A27" t="s">
        <v>52</v>
      </c>
      <c r="B27" s="8">
        <v>14431214.160000004</v>
      </c>
    </row>
    <row r="28" spans="1:2" ht="12.75">
      <c r="A28" t="s">
        <v>40</v>
      </c>
      <c r="B28" s="8">
        <v>1149909.65</v>
      </c>
    </row>
    <row r="29" spans="1:2" ht="12.75">
      <c r="A29" t="s">
        <v>61</v>
      </c>
      <c r="B29" s="8">
        <v>-8490.04</v>
      </c>
    </row>
    <row r="30" spans="1:2" ht="12.75">
      <c r="A30" t="s">
        <v>47</v>
      </c>
      <c r="B30" s="8">
        <v>3011725.82</v>
      </c>
    </row>
    <row r="31" spans="1:2" ht="12.75">
      <c r="A31" t="s">
        <v>48</v>
      </c>
      <c r="B31" s="8">
        <v>277759.35</v>
      </c>
    </row>
    <row r="32" spans="1:2" ht="12.75">
      <c r="A32" t="s">
        <v>49</v>
      </c>
      <c r="B32" s="8">
        <v>91372.79</v>
      </c>
    </row>
    <row r="33" spans="1:2" ht="12.75">
      <c r="A33" t="s">
        <v>50</v>
      </c>
      <c r="B33" s="9">
        <v>163445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97">
      <selection activeCell="B104" sqref="B104"/>
    </sheetView>
  </sheetViews>
  <sheetFormatPr defaultColWidth="9.140625" defaultRowHeight="12.75"/>
  <cols>
    <col min="1" max="1" width="15.8515625" style="0" bestFit="1" customWidth="1"/>
    <col min="2" max="2" width="11.28125" style="0" bestFit="1" customWidth="1"/>
    <col min="3" max="3" width="24.28125" style="8" customWidth="1"/>
    <col min="4" max="4" width="15.421875" style="11" bestFit="1" customWidth="1"/>
    <col min="5" max="5" width="12.00390625" style="0" bestFit="1" customWidth="1"/>
    <col min="6" max="6" width="18.140625" style="8" bestFit="1" customWidth="1"/>
  </cols>
  <sheetData>
    <row r="1" spans="1:6" s="15" customFormat="1" ht="12.75">
      <c r="A1" s="12" t="s">
        <v>29</v>
      </c>
      <c r="B1" s="13" t="s">
        <v>63</v>
      </c>
      <c r="C1" s="14" t="s">
        <v>64</v>
      </c>
      <c r="D1" s="13" t="s">
        <v>66</v>
      </c>
      <c r="E1" s="13" t="s">
        <v>69</v>
      </c>
      <c r="F1" s="14" t="s">
        <v>70</v>
      </c>
    </row>
    <row r="2" spans="1:6" ht="12.75">
      <c r="A2" s="5"/>
      <c r="B2" s="1"/>
      <c r="C2" s="6"/>
      <c r="D2" s="16"/>
      <c r="E2" s="2"/>
      <c r="F2" s="7"/>
    </row>
    <row r="3" spans="1:6" ht="12.75">
      <c r="A3" s="4" t="s">
        <v>45</v>
      </c>
      <c r="B3" s="1" t="s">
        <v>14</v>
      </c>
      <c r="C3" s="7">
        <v>-213591.59</v>
      </c>
      <c r="D3" s="17">
        <f>C3+C4</f>
        <v>793313.81</v>
      </c>
      <c r="E3" s="2">
        <f>D3/D100</f>
        <v>0.021786330896193695</v>
      </c>
      <c r="F3" s="7">
        <f>E3*1400000</f>
        <v>30500.863254671174</v>
      </c>
    </row>
    <row r="4" spans="1:6" ht="12.75">
      <c r="A4" s="2" t="s">
        <v>45</v>
      </c>
      <c r="B4" s="2" t="s">
        <v>12</v>
      </c>
      <c r="C4" s="7">
        <v>1006905.4</v>
      </c>
      <c r="D4" s="16"/>
      <c r="E4" s="2"/>
      <c r="F4" s="7"/>
    </row>
    <row r="5" spans="1:6" ht="12.75">
      <c r="A5" s="2"/>
      <c r="B5" s="2"/>
      <c r="C5" s="7"/>
      <c r="D5" s="16"/>
      <c r="E5" s="2"/>
      <c r="F5" s="7"/>
    </row>
    <row r="6" spans="1:6" ht="12.75">
      <c r="A6" s="2" t="s">
        <v>51</v>
      </c>
      <c r="B6" s="2" t="s">
        <v>18</v>
      </c>
      <c r="C6" s="7">
        <v>795974.68</v>
      </c>
      <c r="D6" s="17"/>
      <c r="E6" s="2"/>
      <c r="F6" s="7"/>
    </row>
    <row r="7" spans="1:6" ht="12.75">
      <c r="A7" s="2" t="s">
        <v>51</v>
      </c>
      <c r="B7" s="1" t="s">
        <v>14</v>
      </c>
      <c r="C7" s="7">
        <v>-495510.69</v>
      </c>
      <c r="D7" s="17">
        <f>C7+C6</f>
        <v>300463.99000000005</v>
      </c>
      <c r="E7" s="2">
        <f>D7/D100</f>
        <v>0.008251473535460872</v>
      </c>
      <c r="F7" s="7">
        <f>E7*1400000</f>
        <v>11552.062949645222</v>
      </c>
    </row>
    <row r="8" spans="1:6" ht="12.75">
      <c r="A8" s="2"/>
      <c r="B8" s="2"/>
      <c r="C8" s="7"/>
      <c r="D8" s="16"/>
      <c r="E8" s="2"/>
      <c r="F8" s="7"/>
    </row>
    <row r="9" spans="1:6" ht="12.75">
      <c r="A9" s="4" t="s">
        <v>42</v>
      </c>
      <c r="B9" s="1" t="s">
        <v>12</v>
      </c>
      <c r="C9" s="7">
        <v>318069.96</v>
      </c>
      <c r="D9" s="17">
        <f>C9+C10</f>
        <v>255221.09000000003</v>
      </c>
      <c r="E9" s="2">
        <f>D9/D100</f>
        <v>0.00700899322353563</v>
      </c>
      <c r="F9" s="7">
        <f>E9*1400000</f>
        <v>9812.590512949882</v>
      </c>
    </row>
    <row r="10" spans="1:6" ht="12.75">
      <c r="A10" s="2" t="s">
        <v>42</v>
      </c>
      <c r="B10" s="2" t="s">
        <v>13</v>
      </c>
      <c r="C10" s="7">
        <v>-62848.87</v>
      </c>
      <c r="D10" s="16"/>
      <c r="E10" s="2"/>
      <c r="F10" s="7"/>
    </row>
    <row r="11" spans="1:6" ht="12.75">
      <c r="A11" s="2"/>
      <c r="B11" s="2"/>
      <c r="C11" s="7"/>
      <c r="D11" s="16"/>
      <c r="E11" s="2"/>
      <c r="F11" s="7"/>
    </row>
    <row r="12" spans="1:6" ht="12.75">
      <c r="A12" s="4" t="s">
        <v>43</v>
      </c>
      <c r="B12" s="1" t="s">
        <v>12</v>
      </c>
      <c r="C12" s="7">
        <v>33933.18</v>
      </c>
      <c r="D12" s="17">
        <f>C12+C13</f>
        <v>28397.97</v>
      </c>
      <c r="E12" s="2">
        <f>D12/D100</f>
        <v>0.000779877475220281</v>
      </c>
      <c r="F12" s="7">
        <f>E12*1400000</f>
        <v>1091.8284653083933</v>
      </c>
    </row>
    <row r="13" spans="1:6" ht="12.75">
      <c r="A13" s="2" t="s">
        <v>43</v>
      </c>
      <c r="B13" s="2" t="s">
        <v>13</v>
      </c>
      <c r="C13" s="7">
        <v>-5535.21</v>
      </c>
      <c r="D13" s="16"/>
      <c r="E13" s="2"/>
      <c r="F13" s="7"/>
    </row>
    <row r="14" spans="1:6" ht="12.75">
      <c r="A14" s="2"/>
      <c r="B14" s="2"/>
      <c r="C14" s="7"/>
      <c r="D14" s="16"/>
      <c r="E14" s="2"/>
      <c r="F14" s="7"/>
    </row>
    <row r="15" spans="1:6" ht="12.75">
      <c r="A15" s="4" t="s">
        <v>44</v>
      </c>
      <c r="B15" s="1" t="s">
        <v>12</v>
      </c>
      <c r="C15" s="7">
        <v>-10521.43</v>
      </c>
      <c r="D15" s="17" t="s">
        <v>68</v>
      </c>
      <c r="E15" s="2"/>
      <c r="F15" s="7"/>
    </row>
    <row r="16" spans="1:6" ht="12.75">
      <c r="A16" s="2" t="s">
        <v>44</v>
      </c>
      <c r="B16" s="2" t="s">
        <v>8</v>
      </c>
      <c r="C16" s="7">
        <v>1784.93</v>
      </c>
      <c r="D16" s="16"/>
      <c r="E16" s="2"/>
      <c r="F16" s="7"/>
    </row>
    <row r="17" spans="1:6" ht="12.75">
      <c r="A17" s="2"/>
      <c r="B17" s="2"/>
      <c r="C17" s="7"/>
      <c r="D17" s="16"/>
      <c r="E17" s="2"/>
      <c r="F17" s="7"/>
    </row>
    <row r="18" spans="1:6" ht="12.75">
      <c r="A18" s="4" t="s">
        <v>46</v>
      </c>
      <c r="B18" s="1" t="s">
        <v>15</v>
      </c>
      <c r="C18" s="7">
        <v>142716.25</v>
      </c>
      <c r="D18" s="17">
        <f>C18+C19</f>
        <v>96506.8</v>
      </c>
      <c r="E18" s="2">
        <f>D18/D100</f>
        <v>0.002650311959819262</v>
      </c>
      <c r="F18" s="7">
        <f>E18*1400000</f>
        <v>3710.436743746967</v>
      </c>
    </row>
    <row r="19" spans="1:6" ht="12.75">
      <c r="A19" s="2" t="s">
        <v>46</v>
      </c>
      <c r="B19" s="2" t="s">
        <v>16</v>
      </c>
      <c r="C19" s="7">
        <v>-46209.45</v>
      </c>
      <c r="D19" s="16"/>
      <c r="E19" s="2"/>
      <c r="F19" s="7"/>
    </row>
    <row r="20" spans="1:6" ht="12.75">
      <c r="A20" s="2"/>
      <c r="B20" s="2"/>
      <c r="C20" s="7"/>
      <c r="D20" s="16"/>
      <c r="E20" s="2"/>
      <c r="F20" s="7"/>
    </row>
    <row r="21" spans="1:6" ht="12.75">
      <c r="A21" s="4" t="s">
        <v>58</v>
      </c>
      <c r="B21" s="2" t="s">
        <v>13</v>
      </c>
      <c r="C21" s="7">
        <v>151646.17</v>
      </c>
      <c r="D21" s="17"/>
      <c r="E21" s="2"/>
      <c r="F21" s="7"/>
    </row>
    <row r="22" spans="1:6" ht="12.75">
      <c r="A22" s="2" t="s">
        <v>58</v>
      </c>
      <c r="B22" s="1" t="s">
        <v>26</v>
      </c>
      <c r="C22" s="7">
        <v>-61277.79</v>
      </c>
      <c r="D22" s="17">
        <f>C22+C21</f>
        <v>90368.38</v>
      </c>
      <c r="E22" s="2">
        <f>D22/D100</f>
        <v>0.0024817359844434986</v>
      </c>
      <c r="F22" s="7">
        <f>E22*1400000</f>
        <v>3474.430378220898</v>
      </c>
    </row>
    <row r="23" spans="1:6" ht="12.75">
      <c r="A23" s="2"/>
      <c r="B23" s="2"/>
      <c r="C23" s="7"/>
      <c r="D23" s="16"/>
      <c r="E23" s="2"/>
      <c r="F23" s="7"/>
    </row>
    <row r="24" spans="1:6" ht="12.75">
      <c r="A24" s="4" t="s">
        <v>31</v>
      </c>
      <c r="B24" s="1" t="s">
        <v>1</v>
      </c>
      <c r="C24" s="7">
        <v>478008.56</v>
      </c>
      <c r="D24" s="17">
        <f>C24+C25</f>
        <v>373192.31</v>
      </c>
      <c r="E24" s="2">
        <f>D24/D100</f>
        <v>0.010248770475298917</v>
      </c>
      <c r="F24" s="7">
        <f>E24*1400000</f>
        <v>14348.278665418484</v>
      </c>
    </row>
    <row r="25" spans="1:6" ht="12.75">
      <c r="A25" s="2" t="s">
        <v>31</v>
      </c>
      <c r="B25" s="2" t="s">
        <v>2</v>
      </c>
      <c r="C25" s="7">
        <v>-104816.25</v>
      </c>
      <c r="D25" s="16"/>
      <c r="E25" s="2"/>
      <c r="F25" s="7"/>
    </row>
    <row r="26" spans="1:6" ht="12.75">
      <c r="A26" s="2"/>
      <c r="B26" s="2"/>
      <c r="C26" s="7"/>
      <c r="D26" s="16"/>
      <c r="E26" s="2"/>
      <c r="F26" s="7"/>
    </row>
    <row r="27" spans="1:6" ht="12.75">
      <c r="A27" s="2" t="s">
        <v>38</v>
      </c>
      <c r="B27" s="1" t="s">
        <v>7</v>
      </c>
      <c r="C27" s="7">
        <v>-424854.89</v>
      </c>
      <c r="D27" s="17">
        <f>C27+C28</f>
        <v>917272.41</v>
      </c>
      <c r="E27" s="2">
        <f>D27/D100</f>
        <v>0.025190536196778236</v>
      </c>
      <c r="F27" s="7">
        <f>E27*1400000</f>
        <v>35266.75067548953</v>
      </c>
    </row>
    <row r="28" spans="1:6" ht="12.75">
      <c r="A28" s="2" t="s">
        <v>38</v>
      </c>
      <c r="B28" s="2" t="s">
        <v>8</v>
      </c>
      <c r="C28" s="7">
        <v>1342127.3</v>
      </c>
      <c r="D28" s="16"/>
      <c r="E28" s="2"/>
      <c r="F28" s="7"/>
    </row>
    <row r="29" spans="1:6" ht="12.75">
      <c r="A29" s="2"/>
      <c r="B29" s="2"/>
      <c r="C29" s="7"/>
      <c r="D29" s="16"/>
      <c r="E29" s="2"/>
      <c r="F29" s="7"/>
    </row>
    <row r="30" spans="1:6" ht="12.75">
      <c r="A30" s="4" t="s">
        <v>33</v>
      </c>
      <c r="B30" s="1" t="s">
        <v>3</v>
      </c>
      <c r="C30" s="7">
        <v>47549.62</v>
      </c>
      <c r="D30" s="17">
        <f>C30+C31</f>
        <v>237924.4</v>
      </c>
      <c r="E30" s="2">
        <f>D30/D100</f>
        <v>0.006533983956082079</v>
      </c>
      <c r="F30" s="7">
        <f>E30*1400000</f>
        <v>9147.57753851491</v>
      </c>
    </row>
    <row r="31" spans="1:6" ht="12.75">
      <c r="A31" s="2" t="s">
        <v>33</v>
      </c>
      <c r="B31" s="2" t="s">
        <v>4</v>
      </c>
      <c r="C31" s="7">
        <v>190374.78</v>
      </c>
      <c r="D31" s="16"/>
      <c r="E31" s="2"/>
      <c r="F31" s="7"/>
    </row>
    <row r="32" spans="1:6" ht="12.75">
      <c r="A32" s="2"/>
      <c r="B32" s="2"/>
      <c r="C32" s="7"/>
      <c r="D32" s="16"/>
      <c r="E32" s="2"/>
      <c r="F32" s="7"/>
    </row>
    <row r="33" spans="1:6" ht="12.75">
      <c r="A33" s="2" t="s">
        <v>34</v>
      </c>
      <c r="B33" s="1" t="s">
        <v>3</v>
      </c>
      <c r="C33" s="7">
        <v>-6911</v>
      </c>
      <c r="D33" s="17">
        <f>C33+C34</f>
        <v>232869.43</v>
      </c>
      <c r="E33" s="2">
        <f>D33/D100</f>
        <v>0.006395162158576333</v>
      </c>
      <c r="F33" s="7">
        <f>E33*1400000</f>
        <v>8953.227022006866</v>
      </c>
    </row>
    <row r="34" spans="1:6" ht="12.75">
      <c r="A34" s="2" t="s">
        <v>34</v>
      </c>
      <c r="B34" s="2" t="s">
        <v>4</v>
      </c>
      <c r="C34" s="7">
        <v>239780.43</v>
      </c>
      <c r="D34" s="16"/>
      <c r="E34" s="2"/>
      <c r="F34" s="7"/>
    </row>
    <row r="35" spans="1:6" ht="12.75">
      <c r="A35" s="2"/>
      <c r="B35" s="2"/>
      <c r="C35" s="7"/>
      <c r="D35" s="16"/>
      <c r="E35" s="2"/>
      <c r="F35" s="7"/>
    </row>
    <row r="36" spans="1:6" ht="12.75">
      <c r="A36" s="4" t="s">
        <v>32</v>
      </c>
      <c r="B36" s="1" t="s">
        <v>3</v>
      </c>
      <c r="C36" s="7">
        <v>11723.31</v>
      </c>
      <c r="D36" s="17">
        <f>C36+C37</f>
        <v>161247.21</v>
      </c>
      <c r="E36" s="2">
        <f>D36/D100</f>
        <v>0.004428241420816856</v>
      </c>
      <c r="F36" s="7">
        <f>E36*1400000</f>
        <v>6199.537989143598</v>
      </c>
    </row>
    <row r="37" spans="1:6" ht="12.75">
      <c r="A37" s="2" t="s">
        <v>32</v>
      </c>
      <c r="B37" s="2" t="s">
        <v>4</v>
      </c>
      <c r="C37" s="7">
        <v>149523.9</v>
      </c>
      <c r="D37" s="16"/>
      <c r="E37" s="2"/>
      <c r="F37" s="7"/>
    </row>
    <row r="38" spans="1:6" ht="12.75">
      <c r="A38" s="2"/>
      <c r="B38" s="2"/>
      <c r="C38" s="7"/>
      <c r="D38" s="16"/>
      <c r="E38" s="2"/>
      <c r="F38" s="7"/>
    </row>
    <row r="39" spans="1:6" ht="12.75">
      <c r="A39" s="4" t="s">
        <v>35</v>
      </c>
      <c r="B39" s="1" t="s">
        <v>5</v>
      </c>
      <c r="C39" s="7">
        <v>883678.42</v>
      </c>
      <c r="D39" s="17">
        <f>C39+C40</f>
        <v>819346.5700000001</v>
      </c>
      <c r="E39" s="2">
        <f>D39/D100</f>
        <v>0.02250125393970052</v>
      </c>
      <c r="F39" s="7">
        <f>E39*1400000</f>
        <v>31501.75551558073</v>
      </c>
    </row>
    <row r="40" spans="1:6" ht="12.75">
      <c r="A40" s="2" t="s">
        <v>35</v>
      </c>
      <c r="B40" s="2" t="s">
        <v>6</v>
      </c>
      <c r="C40" s="7">
        <v>-64331.85</v>
      </c>
      <c r="D40" s="17"/>
      <c r="E40" s="2"/>
      <c r="F40" s="7"/>
    </row>
    <row r="41" spans="1:6" ht="12.75">
      <c r="A41" s="2"/>
      <c r="B41" s="2"/>
      <c r="C41" s="7"/>
      <c r="D41" s="16"/>
      <c r="E41" s="2"/>
      <c r="F41" s="7"/>
    </row>
    <row r="42" spans="1:6" ht="12.75">
      <c r="A42" s="4" t="s">
        <v>36</v>
      </c>
      <c r="B42" s="1" t="s">
        <v>5</v>
      </c>
      <c r="C42" s="7">
        <v>122248.86</v>
      </c>
      <c r="D42" s="17">
        <f>C42+C43</f>
        <v>95500.63</v>
      </c>
      <c r="E42" s="2">
        <f>D42/D100</f>
        <v>0.002622680079116438</v>
      </c>
      <c r="F42" s="7">
        <f>E42*1400000</f>
        <v>3671.752110763013</v>
      </c>
    </row>
    <row r="43" spans="1:6" ht="12.75">
      <c r="A43" s="2" t="s">
        <v>36</v>
      </c>
      <c r="B43" s="2" t="s">
        <v>6</v>
      </c>
      <c r="C43" s="7">
        <v>-26748.23</v>
      </c>
      <c r="D43" s="16"/>
      <c r="E43" s="2"/>
      <c r="F43" s="7"/>
    </row>
    <row r="44" spans="1:6" ht="12.75">
      <c r="A44" s="2"/>
      <c r="B44" s="2"/>
      <c r="C44" s="7"/>
      <c r="D44" s="16"/>
      <c r="E44" s="2"/>
      <c r="F44" s="7"/>
    </row>
    <row r="45" spans="1:6" ht="12.75">
      <c r="A45" s="4" t="s">
        <v>37</v>
      </c>
      <c r="B45" s="1" t="s">
        <v>5</v>
      </c>
      <c r="C45" s="7">
        <v>0</v>
      </c>
      <c r="D45" s="17">
        <f>C45+C46</f>
        <v>258322.82</v>
      </c>
      <c r="E45" s="2">
        <f>D45/D100</f>
        <v>0.00709417428968983</v>
      </c>
      <c r="F45" s="7">
        <f>E45*1400000</f>
        <v>9931.844005565763</v>
      </c>
    </row>
    <row r="46" spans="1:6" ht="12.75">
      <c r="A46" s="2" t="s">
        <v>37</v>
      </c>
      <c r="B46" s="2" t="s">
        <v>6</v>
      </c>
      <c r="C46" s="7">
        <v>258322.82</v>
      </c>
      <c r="D46" s="16"/>
      <c r="E46" s="2"/>
      <c r="F46" s="7"/>
    </row>
    <row r="47" spans="1:6" ht="12.75">
      <c r="A47" s="2"/>
      <c r="B47" s="2"/>
      <c r="C47" s="7"/>
      <c r="D47" s="16"/>
      <c r="E47" s="2"/>
      <c r="F47" s="7"/>
    </row>
    <row r="48" spans="1:6" ht="12.75">
      <c r="A48" s="2" t="s">
        <v>55</v>
      </c>
      <c r="B48" s="2" t="s">
        <v>23</v>
      </c>
      <c r="C48" s="7">
        <v>-13858.05</v>
      </c>
      <c r="D48" s="17"/>
      <c r="E48" s="2"/>
      <c r="F48" s="7"/>
    </row>
    <row r="49" spans="1:6" ht="12.75">
      <c r="A49" s="2" t="s">
        <v>55</v>
      </c>
      <c r="B49" s="1" t="s">
        <v>24</v>
      </c>
      <c r="C49" s="7">
        <v>255735.13</v>
      </c>
      <c r="D49" s="17">
        <f>C49+C48+C50</f>
        <v>232631.2</v>
      </c>
      <c r="E49" s="2">
        <f>D49/D100</f>
        <v>0.006388619782099363</v>
      </c>
      <c r="F49" s="7">
        <f>E49*1400000</f>
        <v>8944.067694939107</v>
      </c>
    </row>
    <row r="50" spans="1:6" ht="12.75">
      <c r="A50" s="2" t="s">
        <v>55</v>
      </c>
      <c r="B50" s="2" t="s">
        <v>65</v>
      </c>
      <c r="C50" s="7">
        <v>-9245.88</v>
      </c>
      <c r="D50" s="16"/>
      <c r="E50" s="2"/>
      <c r="F50" s="7"/>
    </row>
    <row r="51" spans="1:6" ht="12.75">
      <c r="A51" s="2"/>
      <c r="B51" s="2"/>
      <c r="C51" s="7"/>
      <c r="D51" s="16"/>
      <c r="E51" s="2"/>
      <c r="F51" s="7"/>
    </row>
    <row r="52" spans="1:6" ht="12.75">
      <c r="A52" s="2" t="s">
        <v>56</v>
      </c>
      <c r="B52" s="2" t="s">
        <v>25</v>
      </c>
      <c r="C52" s="7">
        <v>-489979.77</v>
      </c>
      <c r="D52" s="16"/>
      <c r="E52" s="2"/>
      <c r="F52" s="7"/>
    </row>
    <row r="53" spans="1:6" ht="12.75">
      <c r="A53" s="2" t="s">
        <v>56</v>
      </c>
      <c r="B53" s="1" t="s">
        <v>24</v>
      </c>
      <c r="C53" s="7">
        <v>98848.48</v>
      </c>
      <c r="D53" s="17" t="s">
        <v>68</v>
      </c>
      <c r="E53" s="2"/>
      <c r="F53" s="7"/>
    </row>
    <row r="54" spans="1:6" ht="12.75">
      <c r="A54" s="2"/>
      <c r="B54" s="2"/>
      <c r="C54" s="7"/>
      <c r="D54" s="16"/>
      <c r="E54" s="2"/>
      <c r="F54" s="7"/>
    </row>
    <row r="55" spans="1:6" ht="12.75">
      <c r="A55" s="4" t="s">
        <v>57</v>
      </c>
      <c r="B55" s="2" t="s">
        <v>12</v>
      </c>
      <c r="C55" s="7">
        <v>-19245.91</v>
      </c>
      <c r="D55" s="16"/>
      <c r="E55" s="2"/>
      <c r="F55" s="7"/>
    </row>
    <row r="56" spans="1:6" ht="12.75">
      <c r="A56" s="2" t="s">
        <v>57</v>
      </c>
      <c r="B56" s="1" t="s">
        <v>24</v>
      </c>
      <c r="C56" s="7">
        <v>16025.22</v>
      </c>
      <c r="D56" s="17" t="s">
        <v>68</v>
      </c>
      <c r="E56" s="2"/>
      <c r="F56" s="7"/>
    </row>
    <row r="57" spans="1:6" ht="12.75">
      <c r="A57" s="2"/>
      <c r="B57" s="2"/>
      <c r="C57" s="7"/>
      <c r="D57" s="16"/>
      <c r="E57" s="2"/>
      <c r="F57" s="7"/>
    </row>
    <row r="58" spans="1:6" ht="12.75">
      <c r="A58" s="2" t="s">
        <v>39</v>
      </c>
      <c r="B58" s="1" t="s">
        <v>9</v>
      </c>
      <c r="C58" s="7">
        <v>231707.73</v>
      </c>
      <c r="D58" s="17">
        <f>C58+C59</f>
        <v>222303.82</v>
      </c>
      <c r="E58" s="2">
        <f>D58/D100</f>
        <v>0.006105004754685768</v>
      </c>
      <c r="F58" s="7">
        <f>E58*1400000</f>
        <v>8547.006656560075</v>
      </c>
    </row>
    <row r="59" spans="1:6" ht="12.75">
      <c r="A59" s="2" t="s">
        <v>39</v>
      </c>
      <c r="B59" s="2" t="s">
        <v>10</v>
      </c>
      <c r="C59" s="7">
        <v>-9403.91</v>
      </c>
      <c r="D59" s="16"/>
      <c r="E59" s="2"/>
      <c r="F59" s="7"/>
    </row>
    <row r="60" spans="1:6" ht="12.75">
      <c r="A60" s="2"/>
      <c r="B60" s="2"/>
      <c r="C60" s="7"/>
      <c r="D60" s="16"/>
      <c r="E60" s="2"/>
      <c r="F60" s="7"/>
    </row>
    <row r="61" spans="1:6" ht="12.75">
      <c r="A61" s="2" t="s">
        <v>60</v>
      </c>
      <c r="B61" s="1" t="s">
        <v>28</v>
      </c>
      <c r="C61" s="7">
        <v>-40954.67</v>
      </c>
      <c r="D61" s="17" t="s">
        <v>68</v>
      </c>
      <c r="E61" s="2"/>
      <c r="F61" s="7"/>
    </row>
    <row r="62" spans="1:6" ht="12.75">
      <c r="A62" s="2" t="s">
        <v>60</v>
      </c>
      <c r="B62" s="2" t="s">
        <v>2</v>
      </c>
      <c r="C62" s="7">
        <v>32880.13</v>
      </c>
      <c r="D62" s="16"/>
      <c r="E62" s="2"/>
      <c r="F62" s="7"/>
    </row>
    <row r="63" spans="1:6" ht="12.75">
      <c r="A63" s="2"/>
      <c r="B63" s="2"/>
      <c r="C63" s="7"/>
      <c r="D63" s="16"/>
      <c r="E63" s="2"/>
      <c r="F63" s="7"/>
    </row>
    <row r="64" spans="1:6" ht="12.75">
      <c r="A64" s="4" t="s">
        <v>53</v>
      </c>
      <c r="B64" s="1" t="s">
        <v>20</v>
      </c>
      <c r="C64" s="7">
        <v>0</v>
      </c>
      <c r="D64" s="18">
        <f>C64+C65+C66</f>
        <v>3686350.13</v>
      </c>
      <c r="E64" s="7">
        <f>D64/D100</f>
        <v>0.1012361599143303</v>
      </c>
      <c r="F64" s="7">
        <f>E64*1400000</f>
        <v>141730.62388006243</v>
      </c>
    </row>
    <row r="65" spans="1:6" ht="12.75">
      <c r="A65" s="2" t="s">
        <v>53</v>
      </c>
      <c r="B65" s="2" t="s">
        <v>21</v>
      </c>
      <c r="C65" s="7">
        <v>4200526.67</v>
      </c>
      <c r="D65" s="16"/>
      <c r="E65" s="2"/>
      <c r="F65" s="7"/>
    </row>
    <row r="66" spans="1:6" ht="12.75">
      <c r="A66" s="2" t="s">
        <v>53</v>
      </c>
      <c r="B66" s="2" t="s">
        <v>22</v>
      </c>
      <c r="C66" s="7">
        <v>-514176.54</v>
      </c>
      <c r="D66" s="17"/>
      <c r="E66" s="2"/>
      <c r="F66" s="7"/>
    </row>
    <row r="67" spans="1:6" ht="12.75">
      <c r="A67" s="2"/>
      <c r="B67" s="2"/>
      <c r="C67" s="7"/>
      <c r="D67" s="16"/>
      <c r="E67" s="2"/>
      <c r="F67" s="7"/>
    </row>
    <row r="68" spans="1:6" ht="12.75">
      <c r="A68" s="2" t="s">
        <v>54</v>
      </c>
      <c r="B68" s="1" t="s">
        <v>20</v>
      </c>
      <c r="C68" s="7">
        <v>-389793.04</v>
      </c>
      <c r="D68" s="17">
        <f>C68+C69</f>
        <v>236593.34000000003</v>
      </c>
      <c r="E68" s="2">
        <f>D68/D100</f>
        <v>0.006497429804071682</v>
      </c>
      <c r="F68" s="7">
        <f>E68*1400000</f>
        <v>9096.401725700356</v>
      </c>
    </row>
    <row r="69" spans="1:6" ht="12.75">
      <c r="A69" s="2" t="s">
        <v>54</v>
      </c>
      <c r="B69" s="2" t="s">
        <v>22</v>
      </c>
      <c r="C69" s="7">
        <v>626386.38</v>
      </c>
      <c r="D69" s="17"/>
      <c r="E69" s="2"/>
      <c r="F69" s="7"/>
    </row>
    <row r="70" spans="1:6" ht="12.75">
      <c r="A70" s="2"/>
      <c r="B70" s="2"/>
      <c r="C70" s="7"/>
      <c r="D70" s="16"/>
      <c r="E70" s="2"/>
      <c r="F70" s="7"/>
    </row>
    <row r="71" spans="1:6" ht="12.75">
      <c r="A71" s="4" t="s">
        <v>30</v>
      </c>
      <c r="B71" s="1" t="s">
        <v>0</v>
      </c>
      <c r="C71" s="7">
        <v>8119208.619999999</v>
      </c>
      <c r="D71" s="17">
        <f>C71</f>
        <v>8119208.619999999</v>
      </c>
      <c r="E71" s="2">
        <f>D71/D100</f>
        <v>0.22297325898127016</v>
      </c>
      <c r="F71" s="7">
        <f>E71*1400000</f>
        <v>312162.5625737782</v>
      </c>
    </row>
    <row r="72" spans="1:6" ht="12.75">
      <c r="A72" s="4"/>
      <c r="B72" s="2"/>
      <c r="C72" s="7"/>
      <c r="D72" s="16"/>
      <c r="E72" s="2"/>
      <c r="F72" s="7"/>
    </row>
    <row r="73" spans="1:6" ht="12.75">
      <c r="A73" s="4" t="s">
        <v>41</v>
      </c>
      <c r="B73" s="1" t="s">
        <v>11</v>
      </c>
      <c r="C73" s="7">
        <v>55858.12</v>
      </c>
      <c r="D73" s="17">
        <f>C73+C74+C75</f>
        <v>14947.640000000003</v>
      </c>
      <c r="E73" s="2">
        <f>D73/D100</f>
        <v>0.0004104986287295072</v>
      </c>
      <c r="F73" s="7">
        <f>E73*1400000</f>
        <v>574.6980802213101</v>
      </c>
    </row>
    <row r="74" spans="1:6" ht="12.75">
      <c r="A74" s="2" t="s">
        <v>41</v>
      </c>
      <c r="B74" s="2" t="s">
        <v>8</v>
      </c>
      <c r="C74" s="7">
        <v>-27929.07</v>
      </c>
      <c r="D74" s="16"/>
      <c r="E74" s="2"/>
      <c r="F74" s="7"/>
    </row>
    <row r="75" spans="1:6" ht="12.75">
      <c r="A75" s="2" t="s">
        <v>41</v>
      </c>
      <c r="B75" s="2" t="s">
        <v>27</v>
      </c>
      <c r="C75" s="7">
        <v>-12981.41</v>
      </c>
      <c r="D75" s="16"/>
      <c r="E75" s="2"/>
      <c r="F75" s="7"/>
    </row>
    <row r="76" spans="1:6" ht="12.75">
      <c r="A76" s="2"/>
      <c r="B76" s="2"/>
      <c r="C76" s="7"/>
      <c r="D76" s="16"/>
      <c r="E76" s="2"/>
      <c r="F76" s="7"/>
    </row>
    <row r="77" spans="1:6" ht="12.75">
      <c r="A77" s="4" t="s">
        <v>59</v>
      </c>
      <c r="B77" s="1" t="s">
        <v>11</v>
      </c>
      <c r="C77" s="7">
        <v>162719.84</v>
      </c>
      <c r="D77" s="17">
        <f>C77+C78+C79</f>
        <v>115964.43000000001</v>
      </c>
      <c r="E77" s="2">
        <f>D77/D100</f>
        <v>0.003184665906885563</v>
      </c>
      <c r="F77" s="7">
        <f>E77*1400000</f>
        <v>4458.532269639788</v>
      </c>
    </row>
    <row r="78" spans="1:6" ht="12.75">
      <c r="A78" s="2" t="s">
        <v>59</v>
      </c>
      <c r="B78" s="2" t="s">
        <v>8</v>
      </c>
      <c r="C78" s="7">
        <v>-42185.43</v>
      </c>
      <c r="D78" s="16"/>
      <c r="E78" s="2"/>
      <c r="F78" s="7"/>
    </row>
    <row r="79" spans="1:6" ht="12.75">
      <c r="A79" s="4" t="s">
        <v>59</v>
      </c>
      <c r="B79" s="4" t="s">
        <v>27</v>
      </c>
      <c r="C79" s="7">
        <v>-4569.98</v>
      </c>
      <c r="D79" s="16"/>
      <c r="E79" s="2"/>
      <c r="F79" s="7"/>
    </row>
    <row r="80" spans="1:6" ht="12.75">
      <c r="A80" s="4"/>
      <c r="B80" s="4"/>
      <c r="C80" s="7"/>
      <c r="D80" s="16"/>
      <c r="E80" s="2"/>
      <c r="F80" s="7"/>
    </row>
    <row r="81" spans="1:6" ht="12.75">
      <c r="A81" s="4" t="s">
        <v>52</v>
      </c>
      <c r="B81" s="1" t="s">
        <v>19</v>
      </c>
      <c r="C81" s="7">
        <v>14431214.159999995</v>
      </c>
      <c r="D81" s="17">
        <f>C81</f>
        <v>14431214.159999995</v>
      </c>
      <c r="E81" s="2">
        <f>D81/D100</f>
        <v>0.3963163163938818</v>
      </c>
      <c r="F81" s="7">
        <f>E81*1400000</f>
        <v>554842.8429514345</v>
      </c>
    </row>
    <row r="82" spans="1:6" ht="12.75">
      <c r="A82" s="4"/>
      <c r="B82" s="2"/>
      <c r="C82" s="7"/>
      <c r="D82" s="16"/>
      <c r="E82" s="2"/>
      <c r="F82" s="7"/>
    </row>
    <row r="83" spans="1:6" ht="12.75">
      <c r="A83" s="2" t="s">
        <v>40</v>
      </c>
      <c r="B83" s="1" t="s">
        <v>8</v>
      </c>
      <c r="C83" s="7">
        <v>1149909.65</v>
      </c>
      <c r="D83" s="19">
        <f>C83</f>
        <v>1149909.65</v>
      </c>
      <c r="E83" s="7">
        <f>D83/D100</f>
        <v>0.031579321851999874</v>
      </c>
      <c r="F83" s="7">
        <f>E83*1400000</f>
        <v>44211.050592799824</v>
      </c>
    </row>
    <row r="84" spans="1:6" ht="12.75">
      <c r="A84" s="2"/>
      <c r="B84" s="2"/>
      <c r="C84" s="7"/>
      <c r="D84" s="19"/>
      <c r="E84" s="2"/>
      <c r="F84" s="7"/>
    </row>
    <row r="85" spans="1:6" ht="12.75">
      <c r="A85" s="2" t="s">
        <v>61</v>
      </c>
      <c r="B85" s="2" t="s">
        <v>28</v>
      </c>
      <c r="C85" s="7">
        <v>-32545.83</v>
      </c>
      <c r="D85" s="16"/>
      <c r="E85" s="2"/>
      <c r="F85" s="7"/>
    </row>
    <row r="86" spans="1:6" ht="12.75">
      <c r="A86" s="2" t="s">
        <v>61</v>
      </c>
      <c r="B86" s="1" t="s">
        <v>8</v>
      </c>
      <c r="C86" s="7">
        <v>24055.79</v>
      </c>
      <c r="D86" s="17" t="s">
        <v>68</v>
      </c>
      <c r="E86" s="2"/>
      <c r="F86" s="7"/>
    </row>
    <row r="87" spans="1:6" ht="12.75">
      <c r="A87" s="2"/>
      <c r="B87" s="2"/>
      <c r="C87" s="7"/>
      <c r="D87" s="16"/>
      <c r="E87" s="2"/>
      <c r="F87" s="7"/>
    </row>
    <row r="88" spans="1:6" ht="12.75">
      <c r="A88" s="4" t="s">
        <v>47</v>
      </c>
      <c r="B88" s="2" t="s">
        <v>17</v>
      </c>
      <c r="C88" s="7">
        <v>-803233.46</v>
      </c>
      <c r="D88" s="17"/>
      <c r="E88" s="2"/>
      <c r="F88" s="7"/>
    </row>
    <row r="89" spans="1:6" ht="12.75">
      <c r="A89" s="2" t="s">
        <v>47</v>
      </c>
      <c r="B89" s="1" t="s">
        <v>10</v>
      </c>
      <c r="C89" s="7">
        <v>3814959.28</v>
      </c>
      <c r="D89" s="17">
        <f>C89+C88</f>
        <v>3011725.82</v>
      </c>
      <c r="E89" s="2">
        <f>D89/D100</f>
        <v>0.0827093319894813</v>
      </c>
      <c r="F89" s="7">
        <f>E89*1400000</f>
        <v>115793.06478527382</v>
      </c>
    </row>
    <row r="90" spans="1:6" ht="12.75">
      <c r="A90" s="2"/>
      <c r="B90" s="2"/>
      <c r="C90" s="7"/>
      <c r="D90" s="16"/>
      <c r="E90" s="2"/>
      <c r="F90" s="7"/>
    </row>
    <row r="91" spans="1:6" ht="12.75">
      <c r="A91" s="4" t="s">
        <v>48</v>
      </c>
      <c r="B91" s="2" t="s">
        <v>9</v>
      </c>
      <c r="C91" s="7">
        <v>139547.77</v>
      </c>
      <c r="D91" s="16"/>
      <c r="E91" s="2"/>
      <c r="F91" s="7"/>
    </row>
    <row r="92" spans="1:6" ht="12.75">
      <c r="A92" s="2" t="s">
        <v>48</v>
      </c>
      <c r="B92" s="1" t="s">
        <v>10</v>
      </c>
      <c r="C92" s="7">
        <v>138211.58</v>
      </c>
      <c r="D92" s="17">
        <f>C91+C92</f>
        <v>277759.35</v>
      </c>
      <c r="E92" s="2">
        <f>D92/D100</f>
        <v>0.007627948779325646</v>
      </c>
      <c r="F92" s="7">
        <f>E92*1400000</f>
        <v>10679.128291055906</v>
      </c>
    </row>
    <row r="93" spans="1:6" ht="12.75">
      <c r="A93" s="2"/>
      <c r="B93" s="2"/>
      <c r="C93" s="7"/>
      <c r="D93" s="16"/>
      <c r="E93" s="2"/>
      <c r="F93" s="7"/>
    </row>
    <row r="94" spans="1:6" ht="12.75">
      <c r="A94" s="4" t="s">
        <v>49</v>
      </c>
      <c r="B94" s="2" t="s">
        <v>9</v>
      </c>
      <c r="C94" s="7">
        <v>376034.34</v>
      </c>
      <c r="D94" s="16"/>
      <c r="E94" s="2"/>
      <c r="F94" s="7"/>
    </row>
    <row r="95" spans="1:6" ht="12.75">
      <c r="A95" s="2" t="s">
        <v>49</v>
      </c>
      <c r="B95" s="1" t="s">
        <v>10</v>
      </c>
      <c r="C95" s="7">
        <v>-284661.55</v>
      </c>
      <c r="D95" s="17">
        <f>C94+C95</f>
        <v>91372.79000000004</v>
      </c>
      <c r="E95" s="2">
        <f>D95/D100</f>
        <v>0.0025093195312563877</v>
      </c>
      <c r="F95" s="7">
        <f>E95*1400000</f>
        <v>3513.0473437589426</v>
      </c>
    </row>
    <row r="96" spans="1:6" ht="12.75">
      <c r="A96" s="2"/>
      <c r="B96" s="2"/>
      <c r="C96" s="7"/>
      <c r="D96" s="16"/>
      <c r="E96" s="2"/>
      <c r="F96" s="7"/>
    </row>
    <row r="97" spans="1:6" ht="12.75">
      <c r="A97" s="4" t="s">
        <v>50</v>
      </c>
      <c r="B97" s="1" t="s">
        <v>10</v>
      </c>
      <c r="C97" s="7">
        <v>0</v>
      </c>
      <c r="D97" s="17">
        <f>C97+C98</f>
        <v>163445</v>
      </c>
      <c r="E97" s="2">
        <f>D97/D100</f>
        <v>0.004488598091250143</v>
      </c>
      <c r="F97" s="7">
        <f>E97*1400000</f>
        <v>6284.037327750199</v>
      </c>
    </row>
    <row r="98" spans="1:6" ht="12.75">
      <c r="A98" s="3" t="s">
        <v>50</v>
      </c>
      <c r="B98" s="2" t="s">
        <v>6</v>
      </c>
      <c r="C98" s="7">
        <v>163445</v>
      </c>
      <c r="D98" s="16"/>
      <c r="E98" s="2"/>
      <c r="F98" s="7"/>
    </row>
    <row r="100" spans="3:6" ht="13.5" thickBot="1">
      <c r="C100" s="20" t="s">
        <v>67</v>
      </c>
      <c r="D100" s="21">
        <f>SUM(D3:D98)</f>
        <v>36413373.769999996</v>
      </c>
      <c r="E100" s="21">
        <f>SUM(E3:E98)</f>
        <v>0.9999999999999998</v>
      </c>
      <c r="F100" s="21">
        <f>SUM(F3:F98)</f>
        <v>1399999.9999999995</v>
      </c>
    </row>
    <row r="102" spans="1:6" ht="25.5" customHeight="1">
      <c r="A102" s="22" t="s">
        <v>71</v>
      </c>
      <c r="B102" s="22"/>
      <c r="C102" s="22"/>
      <c r="D102" s="22"/>
      <c r="E102" s="22"/>
      <c r="F102" s="22"/>
    </row>
  </sheetData>
  <mergeCells count="1">
    <mergeCell ref="A102:F102"/>
  </mergeCells>
  <printOptions/>
  <pageMargins left="0.36" right="0.22" top="0.62" bottom="0.59" header="0.29" footer="0.2"/>
  <pageSetup horizontalDpi="600" verticalDpi="600" orientation="portrait" paperSize="9" r:id="rId1"/>
  <headerFooter alignWithMargins="0">
    <oddHeader>&amp;CCost Recovery of £1.4m Deficit Based on P145 Formula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Elexon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8 - Part 3</dc:title>
  <dc:subject/>
  <dc:creator>Elx98</dc:creator>
  <cp:keywords/>
  <dc:description/>
  <cp:lastModifiedBy>sparsons</cp:lastModifiedBy>
  <cp:lastPrinted>2003-10-24T12:33:10Z</cp:lastPrinted>
  <dcterms:created xsi:type="dcterms:W3CDTF">2003-05-15T09:45:29Z</dcterms:created>
  <dcterms:modified xsi:type="dcterms:W3CDTF">2003-10-27T09:56:14Z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-1260844206</vt:i4>
  </property>
  <property fmtid="{D5CDD505-2E9C-101B-9397-08002B2CF9AE}" pid="4" name="_EmailSubje">
    <vt:lpwstr>P145 Annexes</vt:lpwstr>
  </property>
  <property fmtid="{D5CDD505-2E9C-101B-9397-08002B2CF9AE}" pid="5" name="_AuthorEma">
    <vt:lpwstr>richard.clarke@elexon.co.uk</vt:lpwstr>
  </property>
  <property fmtid="{D5CDD505-2E9C-101B-9397-08002B2CF9AE}" pid="6" name="_AuthorEmailDisplayNa">
    <vt:lpwstr>Richard Clarke</vt:lpwstr>
  </property>
  <property fmtid="{D5CDD505-2E9C-101B-9397-08002B2CF9AE}" pid="7" name="_PreviousAdHocReviewCycle">
    <vt:i4>1907103800</vt:i4>
  </property>
  <property fmtid="{D5CDD505-2E9C-101B-9397-08002B2CF9AE}" pid="8" name="PageTableMappi">
    <vt:lpwstr>P145$Table1</vt:lpwstr>
  </property>
  <property fmtid="{D5CDD505-2E9C-101B-9397-08002B2CF9AE}" pid="9" name="Modified Da">
    <vt:lpwstr>19/02/2004 17:03:42</vt:lpwstr>
  </property>
  <property fmtid="{D5CDD505-2E9C-101B-9397-08002B2CF9AE}" pid="10" name="Creation Da">
    <vt:lpwstr>10/08/2010 16:16:05</vt:lpwstr>
  </property>
  <property fmtid="{D5CDD505-2E9C-101B-9397-08002B2CF9AE}" pid="11" name="ContentType">
    <vt:lpwstr>0x01010B00579FAE2412CD4CFFB83342AAC659839000BEB557DCE35048858A7B825DDB3BAD390044E35225479E415FB07E6BA33E3D456300B2627CD674DC4B519C6B64603B169235005902A8FF46A68D448C4BFE2EBD138E47</vt:lpwstr>
  </property>
  <property fmtid="{D5CDD505-2E9C-101B-9397-08002B2CF9AE}" pid="12" name="ContentTy">
    <vt:lpwstr>Modification Proposal</vt:lpwstr>
  </property>
  <property fmtid="{D5CDD505-2E9C-101B-9397-08002B2CF9AE}" pid="13" name="Page Table Mappi">
    <vt:lpwstr>P145$Table1</vt:lpwstr>
  </property>
  <property fmtid="{D5CDD505-2E9C-101B-9397-08002B2CF9AE}" pid="14" name="Page Table Mappin">
    <vt:lpwstr>P145$Table1</vt:lpwstr>
  </property>
  <property fmtid="{D5CDD505-2E9C-101B-9397-08002B2CF9AE}" pid="15" name="Related Doc N">
    <vt:lpwstr/>
  </property>
  <property fmtid="{D5CDD505-2E9C-101B-9397-08002B2CF9AE}" pid="16" name="Related Document">
    <vt:lpwstr/>
  </property>
</Properties>
</file>