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10" windowWidth="13740" windowHeight="7935" activeTab="0"/>
  </bookViews>
  <sheets>
    <sheet name="whole mkt" sheetId="1" r:id="rId1"/>
  </sheets>
  <definedNames/>
  <calcPr fullCalcOnLoad="1"/>
</workbook>
</file>

<file path=xl/sharedStrings.xml><?xml version="1.0" encoding="utf-8"?>
<sst xmlns="http://schemas.openxmlformats.org/spreadsheetml/2006/main" count="490" uniqueCount="74">
  <si>
    <t>Main Funding Share</t>
  </si>
  <si>
    <t>S1</t>
  </si>
  <si>
    <t>S2</t>
  </si>
  <si>
    <t>GSP1</t>
  </si>
  <si>
    <t>GSP2</t>
  </si>
  <si>
    <t>GSP3</t>
  </si>
  <si>
    <t>GSP4</t>
  </si>
  <si>
    <t>GSP5</t>
  </si>
  <si>
    <t>GSP6</t>
  </si>
  <si>
    <t>GSP7</t>
  </si>
  <si>
    <t>GSP8</t>
  </si>
  <si>
    <t>GSP9</t>
  </si>
  <si>
    <t>GSP10</t>
  </si>
  <si>
    <t>GSP11</t>
  </si>
  <si>
    <t>GSP12</t>
  </si>
  <si>
    <t>S3</t>
  </si>
  <si>
    <t>S4</t>
  </si>
  <si>
    <t>S5</t>
  </si>
  <si>
    <t>S6</t>
  </si>
  <si>
    <t>S7</t>
  </si>
  <si>
    <t>S8</t>
  </si>
  <si>
    <t>NHH Share</t>
  </si>
  <si>
    <t>Charge</t>
  </si>
  <si>
    <t>Standard</t>
  </si>
  <si>
    <t>NHH</t>
  </si>
  <si>
    <t>HH</t>
  </si>
  <si>
    <t>market size per GSP Group</t>
  </si>
  <si>
    <t>NHH under performance</t>
  </si>
  <si>
    <t>NHH charges</t>
  </si>
  <si>
    <t>Overall Market Share</t>
  </si>
  <si>
    <t>values in red can be changed</t>
  </si>
  <si>
    <t>NHH Performance %</t>
  </si>
  <si>
    <t>NHH Market MWh</t>
  </si>
  <si>
    <t>Av Performance</t>
  </si>
  <si>
    <t>Above Average Performance?</t>
  </si>
  <si>
    <t>If above 97% count double?</t>
  </si>
  <si>
    <t>How much above average?</t>
  </si>
  <si>
    <t>Redistribution above average basic</t>
  </si>
  <si>
    <t>Redistribution above average relative</t>
  </si>
  <si>
    <t>Redistribution above average 97% incentive</t>
  </si>
  <si>
    <t>Redistribution above average relative and 97% incentive</t>
  </si>
  <si>
    <t>Net above average basic</t>
  </si>
  <si>
    <t>Net above average relative</t>
  </si>
  <si>
    <t>Net above average 97% incentive</t>
  </si>
  <si>
    <t>Net above average relative and 97% incentive</t>
  </si>
  <si>
    <t>Market performance</t>
  </si>
  <si>
    <t>NHH Performance MWh Aas</t>
  </si>
  <si>
    <t>Market</t>
  </si>
  <si>
    <t>Market AA MWh</t>
  </si>
  <si>
    <t>Table 5</t>
  </si>
  <si>
    <t>Table 4</t>
  </si>
  <si>
    <t>Table 3</t>
  </si>
  <si>
    <t>Table 2</t>
  </si>
  <si>
    <t>Table 1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</si>
  <si>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</si>
  <si>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</si>
  <si>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</si>
  <si>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</si>
  <si>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</si>
  <si>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</si>
  <si>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</si>
  <si>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</si>
  <si>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</si>
  <si>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Table 15</t>
  </si>
  <si>
    <t>Table 16</t>
  </si>
  <si>
    <t>Table 17</t>
  </si>
  <si>
    <t>Redistribution current methodolgy - based on market share only</t>
  </si>
  <si>
    <t>Net current methodolgy - based on market share only</t>
  </si>
  <si>
    <t>Table 18</t>
  </si>
  <si>
    <t>Table 19</t>
  </si>
  <si>
    <t>Redistribution current methodolgy and 97% incentive - based on market share whixh is counted doble if above 97% only</t>
  </si>
  <si>
    <t>Table 20</t>
  </si>
  <si>
    <t>Net current methodolgy and 97% incentive - based on market share whixh is counted doble if above 97% only</t>
  </si>
  <si>
    <t>Table 21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</si>
</sst>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&quot;£&quot;#,##0"/>
    <numFmt numFmtId="166" formatCode="_-* #,##0.0_-;\-* #,##0.0_-;_-* &quot;-&quot;??_-;_-@_-"/>
    <numFmt numFmtId="167" formatCode="0.000000%"/>
    <numFmt numFmtId="168" formatCode="0.0%"/>
    <numFmt numFmtId="169" formatCode="&quot;£&quot;#,##0.0"/>
    <numFmt numFmtId="170" formatCode="&quot;£&quot;#,##0.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8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165" fontId="0" fillId="0" borderId="0" xfId="0" applyNumberFormat="1" applyFont="1" applyFill="1" applyAlignment="1">
      <alignment/>
    </xf>
    <xf numFmtId="168" fontId="0" fillId="0" borderId="0" xfId="0" applyNumberFormat="1" applyAlignment="1">
      <alignment/>
    </xf>
    <xf numFmtId="9" fontId="3" fillId="0" borderId="0" xfId="0" applyNumberFormat="1" applyFont="1" applyAlignment="1">
      <alignment/>
    </xf>
    <xf numFmtId="9" fontId="3" fillId="0" borderId="0" xfId="19" applyFont="1" applyAlignment="1">
      <alignment/>
    </xf>
    <xf numFmtId="164" fontId="3" fillId="0" borderId="0" xfId="15" applyNumberFormat="1" applyFont="1" applyAlignment="1">
      <alignment/>
    </xf>
    <xf numFmtId="164" fontId="0" fillId="0" borderId="0" xfId="15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0" fillId="2" borderId="4" xfId="0" applyFill="1" applyBorder="1" applyAlignment="1">
      <alignment/>
    </xf>
    <xf numFmtId="9" fontId="1" fillId="0" borderId="4" xfId="19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2" xfId="0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10" fontId="0" fillId="0" borderId="0" xfId="19" applyNumberFormat="1" applyFont="1" applyBorder="1" applyAlignment="1">
      <alignment/>
    </xf>
    <xf numFmtId="10" fontId="1" fillId="0" borderId="1" xfId="19" applyNumberFormat="1" applyFont="1" applyBorder="1" applyAlignment="1">
      <alignment/>
    </xf>
    <xf numFmtId="165" fontId="0" fillId="0" borderId="0" xfId="15" applyNumberFormat="1" applyFont="1" applyAlignment="1">
      <alignment/>
    </xf>
    <xf numFmtId="165" fontId="0" fillId="0" borderId="2" xfId="15" applyNumberFormat="1" applyFont="1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9" fontId="4" fillId="0" borderId="2" xfId="0" applyNumberFormat="1" applyFont="1" applyBorder="1" applyAlignment="1">
      <alignment/>
    </xf>
    <xf numFmtId="168" fontId="0" fillId="0" borderId="0" xfId="19" applyNumberFormat="1" applyBorder="1" applyAlignment="1">
      <alignment/>
    </xf>
    <xf numFmtId="9" fontId="1" fillId="0" borderId="2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9"/>
  <sheetViews>
    <sheetView tabSelected="1" zoomScale="70" zoomScaleNormal="70" workbookViewId="0" topLeftCell="A163">
      <selection activeCell="A279" sqref="A279"/>
    </sheetView>
  </sheetViews>
  <sheetFormatPr defaultColWidth="9.140625" defaultRowHeight="12.75"/>
  <cols>
    <col min="2" max="2" width="14.7109375" style="0" customWidth="1"/>
    <col min="3" max="3" width="12.57421875" style="0" customWidth="1"/>
    <col min="4" max="4" width="14.28125" style="0" customWidth="1"/>
    <col min="5" max="5" width="14.28125" style="0" bestFit="1" customWidth="1"/>
    <col min="6" max="6" width="15.140625" style="0" customWidth="1"/>
    <col min="7" max="8" width="14.28125" style="0" bestFit="1" customWidth="1"/>
    <col min="9" max="13" width="15.28125" style="0" bestFit="1" customWidth="1"/>
    <col min="14" max="14" width="9.28125" style="0" bestFit="1" customWidth="1"/>
    <col min="15" max="15" width="16.57421875" style="0" customWidth="1"/>
    <col min="16" max="16" width="14.00390625" style="0" customWidth="1"/>
  </cols>
  <sheetData>
    <row r="1" ht="12.75">
      <c r="A1" s="6" t="s">
        <v>30</v>
      </c>
    </row>
    <row r="4" spans="3:5" ht="12.75">
      <c r="C4" t="s">
        <v>22</v>
      </c>
      <c r="D4" t="s">
        <v>23</v>
      </c>
      <c r="E4" t="s">
        <v>26</v>
      </c>
    </row>
    <row r="5" spans="2:5" ht="12.75">
      <c r="B5" t="s">
        <v>24</v>
      </c>
      <c r="C5" s="8">
        <v>0.2</v>
      </c>
      <c r="D5" s="3">
        <v>0.97</v>
      </c>
      <c r="E5" s="16">
        <v>1000000</v>
      </c>
    </row>
    <row r="6" spans="2:5" ht="12.75">
      <c r="B6" t="s">
        <v>25</v>
      </c>
      <c r="C6" s="8">
        <v>3.22</v>
      </c>
      <c r="D6" s="3">
        <v>0.99</v>
      </c>
      <c r="E6" s="16">
        <v>1000000</v>
      </c>
    </row>
    <row r="9" spans="1:2" ht="12.75">
      <c r="A9" t="s">
        <v>53</v>
      </c>
      <c r="B9" s="6" t="s">
        <v>21</v>
      </c>
    </row>
    <row r="11" spans="3:16" ht="25.5">
      <c r="C11" s="1" t="s">
        <v>3</v>
      </c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34" t="s">
        <v>0</v>
      </c>
      <c r="P11" s="35" t="s">
        <v>29</v>
      </c>
    </row>
    <row r="12" spans="2:17" ht="12.75">
      <c r="B12" s="2" t="s">
        <v>1</v>
      </c>
      <c r="C12" s="14">
        <v>0.5</v>
      </c>
      <c r="D12" s="14">
        <v>0.5</v>
      </c>
      <c r="E12" s="14">
        <v>0.5</v>
      </c>
      <c r="F12" s="15">
        <v>0.08</v>
      </c>
      <c r="G12" s="15">
        <v>0.08</v>
      </c>
      <c r="H12" s="15">
        <v>0.08</v>
      </c>
      <c r="I12" s="15">
        <v>0.08</v>
      </c>
      <c r="J12" s="15">
        <v>0.08</v>
      </c>
      <c r="K12" s="15">
        <v>0.08</v>
      </c>
      <c r="L12" s="15">
        <v>0.08</v>
      </c>
      <c r="M12" s="15">
        <v>0.08</v>
      </c>
      <c r="N12" s="15">
        <v>0.08</v>
      </c>
      <c r="O12" s="36">
        <v>0.14</v>
      </c>
      <c r="P12" s="37">
        <f>SUM(C12:N12)/SUM($C$12:$N$19)</f>
        <v>0.18500000000000005</v>
      </c>
      <c r="Q12" s="13"/>
    </row>
    <row r="13" spans="2:17" ht="12.75">
      <c r="B13" s="2" t="s">
        <v>2</v>
      </c>
      <c r="C13" s="15">
        <v>0.08</v>
      </c>
      <c r="D13" s="15">
        <v>0.08</v>
      </c>
      <c r="E13" s="15">
        <v>0.08</v>
      </c>
      <c r="F13" s="14">
        <v>0.5</v>
      </c>
      <c r="G13" s="14">
        <v>0.5</v>
      </c>
      <c r="H13" s="14">
        <v>0.5</v>
      </c>
      <c r="I13" s="15">
        <v>0.08</v>
      </c>
      <c r="J13" s="15">
        <v>0.08</v>
      </c>
      <c r="K13" s="15">
        <v>0.08</v>
      </c>
      <c r="L13" s="15">
        <v>0.08</v>
      </c>
      <c r="M13" s="15">
        <v>0.08</v>
      </c>
      <c r="N13" s="15">
        <v>0.08</v>
      </c>
      <c r="O13" s="36">
        <v>0.14</v>
      </c>
      <c r="P13" s="37">
        <f aca="true" t="shared" si="0" ref="P13:P19">SUM(C13:N13)/SUM($C$12:$N$19)</f>
        <v>0.18500000000000003</v>
      </c>
      <c r="Q13" s="13"/>
    </row>
    <row r="14" spans="2:17" ht="12.75">
      <c r="B14" s="2" t="s">
        <v>15</v>
      </c>
      <c r="C14" s="15">
        <v>0.08</v>
      </c>
      <c r="D14" s="15">
        <v>0.08</v>
      </c>
      <c r="E14" s="15">
        <v>0.08</v>
      </c>
      <c r="F14" s="15">
        <v>0.08</v>
      </c>
      <c r="G14" s="15">
        <v>0.08</v>
      </c>
      <c r="H14" s="15">
        <v>0.08</v>
      </c>
      <c r="I14" s="14">
        <v>0.5</v>
      </c>
      <c r="J14" s="14">
        <v>0.5</v>
      </c>
      <c r="K14" s="14">
        <v>0.5</v>
      </c>
      <c r="L14" s="15">
        <v>0.08</v>
      </c>
      <c r="M14" s="15">
        <v>0.08</v>
      </c>
      <c r="N14" s="15">
        <v>0.08</v>
      </c>
      <c r="O14" s="36">
        <v>0.14</v>
      </c>
      <c r="P14" s="37">
        <f t="shared" si="0"/>
        <v>0.18500000000000003</v>
      </c>
      <c r="Q14" s="13"/>
    </row>
    <row r="15" spans="2:17" ht="12.75">
      <c r="B15" s="2" t="s">
        <v>16</v>
      </c>
      <c r="C15" s="15">
        <v>0.08</v>
      </c>
      <c r="D15" s="15">
        <v>0.08</v>
      </c>
      <c r="E15" s="15">
        <v>0.08</v>
      </c>
      <c r="F15" s="15">
        <v>0.08</v>
      </c>
      <c r="G15" s="15">
        <v>0.08</v>
      </c>
      <c r="H15" s="15">
        <v>0.08</v>
      </c>
      <c r="I15" s="15">
        <v>0.08</v>
      </c>
      <c r="J15" s="15">
        <v>0.08</v>
      </c>
      <c r="K15" s="15">
        <v>0.08</v>
      </c>
      <c r="L15" s="14">
        <v>0.5</v>
      </c>
      <c r="M15" s="14">
        <v>0.5</v>
      </c>
      <c r="N15" s="14">
        <v>0.5</v>
      </c>
      <c r="O15" s="36">
        <v>0.14</v>
      </c>
      <c r="P15" s="37">
        <f t="shared" si="0"/>
        <v>0.18499999999999997</v>
      </c>
      <c r="Q15" s="13"/>
    </row>
    <row r="16" spans="2:17" ht="12.75">
      <c r="B16" s="2" t="s">
        <v>17</v>
      </c>
      <c r="C16" s="14">
        <v>0.15</v>
      </c>
      <c r="D16" s="14">
        <v>0.15</v>
      </c>
      <c r="E16" s="14">
        <v>0.15</v>
      </c>
      <c r="F16" s="14">
        <v>0.15</v>
      </c>
      <c r="G16" s="14">
        <v>0.15</v>
      </c>
      <c r="H16" s="14">
        <v>0.15</v>
      </c>
      <c r="I16" s="14">
        <v>0.15</v>
      </c>
      <c r="J16" s="14">
        <v>0.15</v>
      </c>
      <c r="K16" s="14">
        <v>0.15</v>
      </c>
      <c r="L16" s="14">
        <v>0.15</v>
      </c>
      <c r="M16" s="14">
        <v>0.15</v>
      </c>
      <c r="N16" s="14">
        <v>0.15</v>
      </c>
      <c r="O16" s="36">
        <v>0.08</v>
      </c>
      <c r="P16" s="37">
        <f t="shared" si="0"/>
        <v>0.14999999999999997</v>
      </c>
      <c r="Q16" s="13"/>
    </row>
    <row r="17" spans="2:17" ht="12.75">
      <c r="B17" s="2" t="s">
        <v>18</v>
      </c>
      <c r="C17" s="14">
        <v>0.06</v>
      </c>
      <c r="D17" s="14">
        <v>0.06</v>
      </c>
      <c r="E17" s="14">
        <v>0.06</v>
      </c>
      <c r="F17" s="14">
        <v>0.06</v>
      </c>
      <c r="G17" s="14">
        <v>0.06</v>
      </c>
      <c r="H17" s="14">
        <v>0.06</v>
      </c>
      <c r="I17" s="14">
        <v>0.06</v>
      </c>
      <c r="J17" s="14">
        <v>0.06</v>
      </c>
      <c r="K17" s="14">
        <v>0.06</v>
      </c>
      <c r="L17" s="14">
        <v>0.06</v>
      </c>
      <c r="M17" s="14">
        <v>0.06</v>
      </c>
      <c r="N17" s="14">
        <v>0.06</v>
      </c>
      <c r="O17" s="36">
        <v>0.05</v>
      </c>
      <c r="P17" s="37">
        <f>SUM(C17:N17)/SUM($C$12:$N$19)</f>
        <v>0.06000000000000002</v>
      </c>
      <c r="Q17" s="13"/>
    </row>
    <row r="18" spans="2:17" ht="12.75">
      <c r="B18" s="2" t="s">
        <v>19</v>
      </c>
      <c r="C18" s="14">
        <v>0.04</v>
      </c>
      <c r="D18" s="14">
        <v>0.04</v>
      </c>
      <c r="E18" s="14">
        <v>0.04</v>
      </c>
      <c r="F18" s="14">
        <v>0.04</v>
      </c>
      <c r="G18" s="14">
        <v>0.04</v>
      </c>
      <c r="H18" s="14">
        <v>0.04</v>
      </c>
      <c r="I18" s="14">
        <v>0.04</v>
      </c>
      <c r="J18" s="14">
        <v>0.04</v>
      </c>
      <c r="K18" s="14">
        <v>0.04</v>
      </c>
      <c r="L18" s="14">
        <v>0.04</v>
      </c>
      <c r="M18" s="14">
        <v>0.04</v>
      </c>
      <c r="N18" s="14">
        <v>0.04</v>
      </c>
      <c r="O18" s="36">
        <v>0.02</v>
      </c>
      <c r="P18" s="37">
        <f t="shared" si="0"/>
        <v>0.039999999999999994</v>
      </c>
      <c r="Q18" s="13"/>
    </row>
    <row r="19" spans="2:17" ht="12.75">
      <c r="B19" s="2" t="s">
        <v>20</v>
      </c>
      <c r="C19" s="14">
        <v>0.01</v>
      </c>
      <c r="D19" s="14">
        <v>0.01</v>
      </c>
      <c r="E19" s="14">
        <v>0.01</v>
      </c>
      <c r="F19" s="14">
        <v>0.01</v>
      </c>
      <c r="G19" s="14">
        <v>0.01</v>
      </c>
      <c r="H19" s="14">
        <v>0.01</v>
      </c>
      <c r="I19" s="14">
        <v>0.01</v>
      </c>
      <c r="J19" s="14">
        <v>0.01</v>
      </c>
      <c r="K19" s="14">
        <v>0.01</v>
      </c>
      <c r="L19" s="14">
        <v>0.01</v>
      </c>
      <c r="M19" s="14">
        <v>0.01</v>
      </c>
      <c r="N19" s="14">
        <v>0.01</v>
      </c>
      <c r="O19" s="36">
        <v>0.01</v>
      </c>
      <c r="P19" s="37">
        <f t="shared" si="0"/>
        <v>0.009999999999999998</v>
      </c>
      <c r="Q19" s="13"/>
    </row>
    <row r="20" spans="2:17" ht="12.75">
      <c r="B20" s="5"/>
      <c r="C20" s="3">
        <f>SUM(C12:C19)</f>
        <v>1</v>
      </c>
      <c r="D20" s="3">
        <f aca="true" t="shared" si="1" ref="D20:N20">SUM(D12:D19)</f>
        <v>1</v>
      </c>
      <c r="E20" s="3">
        <f t="shared" si="1"/>
        <v>1</v>
      </c>
      <c r="F20" s="3">
        <f t="shared" si="1"/>
        <v>1</v>
      </c>
      <c r="G20" s="3">
        <f t="shared" si="1"/>
        <v>1</v>
      </c>
      <c r="H20" s="3">
        <f t="shared" si="1"/>
        <v>1</v>
      </c>
      <c r="I20" s="3">
        <f t="shared" si="1"/>
        <v>1</v>
      </c>
      <c r="J20" s="3">
        <f t="shared" si="1"/>
        <v>1</v>
      </c>
      <c r="K20" s="3">
        <f t="shared" si="1"/>
        <v>1</v>
      </c>
      <c r="L20" s="3">
        <f t="shared" si="1"/>
        <v>1</v>
      </c>
      <c r="M20" s="3">
        <f t="shared" si="1"/>
        <v>1</v>
      </c>
      <c r="N20" s="3">
        <f t="shared" si="1"/>
        <v>1</v>
      </c>
      <c r="O20" s="38">
        <f>SUM(O12:O19)</f>
        <v>0.7200000000000001</v>
      </c>
      <c r="P20" s="39">
        <f>SUM(P12:P19)</f>
        <v>1.0000000000000002</v>
      </c>
      <c r="Q20" s="11"/>
    </row>
    <row r="21" spans="2:17" ht="12.75"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1"/>
      <c r="P21" s="11"/>
      <c r="Q21" s="11"/>
    </row>
    <row r="22" spans="2:17" ht="12.75"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1"/>
      <c r="P22" s="11"/>
      <c r="Q22" s="11"/>
    </row>
    <row r="23" spans="1:2" ht="12.75">
      <c r="A23" t="s">
        <v>52</v>
      </c>
      <c r="B23" s="7" t="s">
        <v>32</v>
      </c>
    </row>
    <row r="24" ht="12.75">
      <c r="B24" s="5"/>
    </row>
    <row r="25" spans="3:15" ht="12.75">
      <c r="C25" s="1" t="s">
        <v>3</v>
      </c>
      <c r="D25" s="1" t="s">
        <v>4</v>
      </c>
      <c r="E25" s="1" t="s">
        <v>5</v>
      </c>
      <c r="F25" s="1" t="s">
        <v>6</v>
      </c>
      <c r="G25" s="1" t="s">
        <v>7</v>
      </c>
      <c r="H25" s="1" t="s">
        <v>8</v>
      </c>
      <c r="I25" s="1" t="s">
        <v>9</v>
      </c>
      <c r="J25" s="1" t="s">
        <v>10</v>
      </c>
      <c r="K25" s="1" t="s">
        <v>11</v>
      </c>
      <c r="L25" s="1" t="s">
        <v>12</v>
      </c>
      <c r="M25" s="1" t="s">
        <v>13</v>
      </c>
      <c r="N25" s="1" t="s">
        <v>14</v>
      </c>
      <c r="O25" s="1" t="s">
        <v>47</v>
      </c>
    </row>
    <row r="26" spans="2:15" ht="12.75">
      <c r="B26" s="2" t="s">
        <v>1</v>
      </c>
      <c r="C26" s="17">
        <f aca="true" t="shared" si="2" ref="C26:N26">C12*$E$5</f>
        <v>500000</v>
      </c>
      <c r="D26" s="17">
        <f t="shared" si="2"/>
        <v>500000</v>
      </c>
      <c r="E26" s="17">
        <f t="shared" si="2"/>
        <v>500000</v>
      </c>
      <c r="F26" s="17">
        <f t="shared" si="2"/>
        <v>80000</v>
      </c>
      <c r="G26" s="17">
        <f t="shared" si="2"/>
        <v>80000</v>
      </c>
      <c r="H26" s="17">
        <f t="shared" si="2"/>
        <v>80000</v>
      </c>
      <c r="I26" s="17">
        <f t="shared" si="2"/>
        <v>80000</v>
      </c>
      <c r="J26" s="17">
        <f t="shared" si="2"/>
        <v>80000</v>
      </c>
      <c r="K26" s="17">
        <f t="shared" si="2"/>
        <v>80000</v>
      </c>
      <c r="L26" s="17">
        <f t="shared" si="2"/>
        <v>80000</v>
      </c>
      <c r="M26" s="17">
        <f t="shared" si="2"/>
        <v>80000</v>
      </c>
      <c r="N26" s="17">
        <f t="shared" si="2"/>
        <v>80000</v>
      </c>
      <c r="O26" s="18">
        <f>SUM(C26:N26)</f>
        <v>2220000</v>
      </c>
    </row>
    <row r="27" spans="2:15" ht="12.75">
      <c r="B27" s="2" t="s">
        <v>2</v>
      </c>
      <c r="C27" s="17">
        <f aca="true" t="shared" si="3" ref="C27:N27">C13*$E$5</f>
        <v>80000</v>
      </c>
      <c r="D27" s="17">
        <f t="shared" si="3"/>
        <v>80000</v>
      </c>
      <c r="E27" s="17">
        <f t="shared" si="3"/>
        <v>80000</v>
      </c>
      <c r="F27" s="17">
        <f t="shared" si="3"/>
        <v>500000</v>
      </c>
      <c r="G27" s="17">
        <f t="shared" si="3"/>
        <v>500000</v>
      </c>
      <c r="H27" s="17">
        <f t="shared" si="3"/>
        <v>500000</v>
      </c>
      <c r="I27" s="17">
        <f t="shared" si="3"/>
        <v>80000</v>
      </c>
      <c r="J27" s="17">
        <f t="shared" si="3"/>
        <v>80000</v>
      </c>
      <c r="K27" s="17">
        <f t="shared" si="3"/>
        <v>80000</v>
      </c>
      <c r="L27" s="17">
        <f t="shared" si="3"/>
        <v>80000</v>
      </c>
      <c r="M27" s="17">
        <f t="shared" si="3"/>
        <v>80000</v>
      </c>
      <c r="N27" s="17">
        <f t="shared" si="3"/>
        <v>80000</v>
      </c>
      <c r="O27" s="18">
        <f aca="true" t="shared" si="4" ref="O27:O33">SUM(C27:N27)</f>
        <v>2220000</v>
      </c>
    </row>
    <row r="28" spans="2:15" ht="12.75">
      <c r="B28" s="2" t="s">
        <v>15</v>
      </c>
      <c r="C28" s="17">
        <f aca="true" t="shared" si="5" ref="C28:N28">C14*$E$5</f>
        <v>80000</v>
      </c>
      <c r="D28" s="17">
        <f t="shared" si="5"/>
        <v>80000</v>
      </c>
      <c r="E28" s="17">
        <f t="shared" si="5"/>
        <v>80000</v>
      </c>
      <c r="F28" s="17">
        <f t="shared" si="5"/>
        <v>80000</v>
      </c>
      <c r="G28" s="17">
        <f t="shared" si="5"/>
        <v>80000</v>
      </c>
      <c r="H28" s="17">
        <f t="shared" si="5"/>
        <v>80000</v>
      </c>
      <c r="I28" s="17">
        <f t="shared" si="5"/>
        <v>500000</v>
      </c>
      <c r="J28" s="17">
        <f t="shared" si="5"/>
        <v>500000</v>
      </c>
      <c r="K28" s="17">
        <f t="shared" si="5"/>
        <v>500000</v>
      </c>
      <c r="L28" s="17">
        <f t="shared" si="5"/>
        <v>80000</v>
      </c>
      <c r="M28" s="17">
        <f t="shared" si="5"/>
        <v>80000</v>
      </c>
      <c r="N28" s="17">
        <f t="shared" si="5"/>
        <v>80000</v>
      </c>
      <c r="O28" s="18">
        <f t="shared" si="4"/>
        <v>2220000</v>
      </c>
    </row>
    <row r="29" spans="2:15" ht="12.75">
      <c r="B29" s="2" t="s">
        <v>16</v>
      </c>
      <c r="C29" s="17">
        <f aca="true" t="shared" si="6" ref="C29:N29">C15*$E$5</f>
        <v>80000</v>
      </c>
      <c r="D29" s="17">
        <f t="shared" si="6"/>
        <v>80000</v>
      </c>
      <c r="E29" s="17">
        <f t="shared" si="6"/>
        <v>80000</v>
      </c>
      <c r="F29" s="17">
        <f t="shared" si="6"/>
        <v>80000</v>
      </c>
      <c r="G29" s="17">
        <f t="shared" si="6"/>
        <v>80000</v>
      </c>
      <c r="H29" s="17">
        <f t="shared" si="6"/>
        <v>80000</v>
      </c>
      <c r="I29" s="17">
        <f t="shared" si="6"/>
        <v>80000</v>
      </c>
      <c r="J29" s="17">
        <f t="shared" si="6"/>
        <v>80000</v>
      </c>
      <c r="K29" s="17">
        <f t="shared" si="6"/>
        <v>80000</v>
      </c>
      <c r="L29" s="17">
        <f t="shared" si="6"/>
        <v>500000</v>
      </c>
      <c r="M29" s="17">
        <f t="shared" si="6"/>
        <v>500000</v>
      </c>
      <c r="N29" s="17">
        <f t="shared" si="6"/>
        <v>500000</v>
      </c>
      <c r="O29" s="18">
        <f t="shared" si="4"/>
        <v>2220000</v>
      </c>
    </row>
    <row r="30" spans="2:15" ht="12.75">
      <c r="B30" s="2" t="s">
        <v>17</v>
      </c>
      <c r="C30" s="17">
        <f aca="true" t="shared" si="7" ref="C30:N30">C16*$E$5</f>
        <v>150000</v>
      </c>
      <c r="D30" s="17">
        <f t="shared" si="7"/>
        <v>150000</v>
      </c>
      <c r="E30" s="17">
        <f t="shared" si="7"/>
        <v>150000</v>
      </c>
      <c r="F30" s="17">
        <f t="shared" si="7"/>
        <v>150000</v>
      </c>
      <c r="G30" s="17">
        <f t="shared" si="7"/>
        <v>150000</v>
      </c>
      <c r="H30" s="17">
        <f t="shared" si="7"/>
        <v>150000</v>
      </c>
      <c r="I30" s="17">
        <f t="shared" si="7"/>
        <v>150000</v>
      </c>
      <c r="J30" s="17">
        <f t="shared" si="7"/>
        <v>150000</v>
      </c>
      <c r="K30" s="17">
        <f t="shared" si="7"/>
        <v>150000</v>
      </c>
      <c r="L30" s="17">
        <f t="shared" si="7"/>
        <v>150000</v>
      </c>
      <c r="M30" s="17">
        <f t="shared" si="7"/>
        <v>150000</v>
      </c>
      <c r="N30" s="17">
        <f t="shared" si="7"/>
        <v>150000</v>
      </c>
      <c r="O30" s="18">
        <f t="shared" si="4"/>
        <v>1800000</v>
      </c>
    </row>
    <row r="31" spans="2:15" ht="12.75">
      <c r="B31" s="2" t="s">
        <v>18</v>
      </c>
      <c r="C31" s="17">
        <f aca="true" t="shared" si="8" ref="C31:N31">C17*$E$5</f>
        <v>60000</v>
      </c>
      <c r="D31" s="17">
        <f t="shared" si="8"/>
        <v>60000</v>
      </c>
      <c r="E31" s="17">
        <f t="shared" si="8"/>
        <v>60000</v>
      </c>
      <c r="F31" s="17">
        <f t="shared" si="8"/>
        <v>60000</v>
      </c>
      <c r="G31" s="17">
        <f t="shared" si="8"/>
        <v>60000</v>
      </c>
      <c r="H31" s="17">
        <f t="shared" si="8"/>
        <v>60000</v>
      </c>
      <c r="I31" s="17">
        <f t="shared" si="8"/>
        <v>60000</v>
      </c>
      <c r="J31" s="17">
        <f t="shared" si="8"/>
        <v>60000</v>
      </c>
      <c r="K31" s="17">
        <f t="shared" si="8"/>
        <v>60000</v>
      </c>
      <c r="L31" s="17">
        <f t="shared" si="8"/>
        <v>60000</v>
      </c>
      <c r="M31" s="17">
        <f t="shared" si="8"/>
        <v>60000</v>
      </c>
      <c r="N31" s="17">
        <f t="shared" si="8"/>
        <v>60000</v>
      </c>
      <c r="O31" s="18">
        <f t="shared" si="4"/>
        <v>720000</v>
      </c>
    </row>
    <row r="32" spans="2:15" ht="12.75">
      <c r="B32" s="2" t="s">
        <v>19</v>
      </c>
      <c r="C32" s="17">
        <f aca="true" t="shared" si="9" ref="C32:N32">C18*$E$5</f>
        <v>40000</v>
      </c>
      <c r="D32" s="17">
        <f t="shared" si="9"/>
        <v>40000</v>
      </c>
      <c r="E32" s="17">
        <f t="shared" si="9"/>
        <v>40000</v>
      </c>
      <c r="F32" s="17">
        <f t="shared" si="9"/>
        <v>40000</v>
      </c>
      <c r="G32" s="17">
        <f t="shared" si="9"/>
        <v>40000</v>
      </c>
      <c r="H32" s="17">
        <f t="shared" si="9"/>
        <v>40000</v>
      </c>
      <c r="I32" s="17">
        <f t="shared" si="9"/>
        <v>40000</v>
      </c>
      <c r="J32" s="17">
        <f t="shared" si="9"/>
        <v>40000</v>
      </c>
      <c r="K32" s="17">
        <f t="shared" si="9"/>
        <v>40000</v>
      </c>
      <c r="L32" s="17">
        <f t="shared" si="9"/>
        <v>40000</v>
      </c>
      <c r="M32" s="17">
        <f t="shared" si="9"/>
        <v>40000</v>
      </c>
      <c r="N32" s="17">
        <f t="shared" si="9"/>
        <v>40000</v>
      </c>
      <c r="O32" s="18">
        <f t="shared" si="4"/>
        <v>480000</v>
      </c>
    </row>
    <row r="33" spans="2:15" ht="12.75">
      <c r="B33" s="2" t="s">
        <v>20</v>
      </c>
      <c r="C33" s="17">
        <f aca="true" t="shared" si="10" ref="C33:N33">C19*$E$5</f>
        <v>10000</v>
      </c>
      <c r="D33" s="17">
        <f t="shared" si="10"/>
        <v>10000</v>
      </c>
      <c r="E33" s="17">
        <f t="shared" si="10"/>
        <v>10000</v>
      </c>
      <c r="F33" s="17">
        <f t="shared" si="10"/>
        <v>10000</v>
      </c>
      <c r="G33" s="17">
        <f t="shared" si="10"/>
        <v>10000</v>
      </c>
      <c r="H33" s="17">
        <f t="shared" si="10"/>
        <v>10000</v>
      </c>
      <c r="I33" s="17">
        <f t="shared" si="10"/>
        <v>10000</v>
      </c>
      <c r="J33" s="17">
        <f t="shared" si="10"/>
        <v>10000</v>
      </c>
      <c r="K33" s="17">
        <f t="shared" si="10"/>
        <v>10000</v>
      </c>
      <c r="L33" s="17">
        <f t="shared" si="10"/>
        <v>10000</v>
      </c>
      <c r="M33" s="17">
        <f t="shared" si="10"/>
        <v>10000</v>
      </c>
      <c r="N33" s="17">
        <f t="shared" si="10"/>
        <v>10000</v>
      </c>
      <c r="O33" s="18">
        <f t="shared" si="4"/>
        <v>120000</v>
      </c>
    </row>
    <row r="34" ht="13.5" thickBot="1">
      <c r="O34" s="19">
        <f>SUM(O26:O33)</f>
        <v>12000000</v>
      </c>
    </row>
    <row r="35" ht="13.5" thickTop="1">
      <c r="O35" s="20"/>
    </row>
    <row r="36" spans="1:2" ht="12.75">
      <c r="A36" t="s">
        <v>51</v>
      </c>
      <c r="B36" s="7" t="s">
        <v>31</v>
      </c>
    </row>
    <row r="37" ht="12.75">
      <c r="B37" s="5"/>
    </row>
    <row r="38" spans="3:14" ht="12.75">
      <c r="C38" s="1" t="s">
        <v>3</v>
      </c>
      <c r="D38" s="1" t="s">
        <v>4</v>
      </c>
      <c r="E38" s="1" t="s">
        <v>5</v>
      </c>
      <c r="F38" s="1" t="s">
        <v>6</v>
      </c>
      <c r="G38" s="1" t="s">
        <v>7</v>
      </c>
      <c r="H38" s="1" t="s">
        <v>8</v>
      </c>
      <c r="I38" s="1" t="s">
        <v>9</v>
      </c>
      <c r="J38" s="1" t="s">
        <v>10</v>
      </c>
      <c r="K38" s="1" t="s">
        <v>11</v>
      </c>
      <c r="L38" s="1" t="s">
        <v>12</v>
      </c>
      <c r="M38" s="1" t="s">
        <v>13</v>
      </c>
      <c r="N38" s="1" t="s">
        <v>14</v>
      </c>
    </row>
    <row r="39" spans="2:14" ht="12.75">
      <c r="B39" s="2" t="s">
        <v>1</v>
      </c>
      <c r="C39" s="14">
        <v>0.92</v>
      </c>
      <c r="D39" s="14">
        <v>0.96</v>
      </c>
      <c r="E39" s="14">
        <v>0.96</v>
      </c>
      <c r="F39" s="14">
        <v>0.96</v>
      </c>
      <c r="G39" s="14">
        <v>0.96</v>
      </c>
      <c r="H39" s="14">
        <v>0.96</v>
      </c>
      <c r="I39" s="14">
        <v>0.96</v>
      </c>
      <c r="J39" s="14">
        <v>0.96</v>
      </c>
      <c r="K39" s="14">
        <v>0.96</v>
      </c>
      <c r="L39" s="14">
        <v>0.96</v>
      </c>
      <c r="M39" s="14">
        <v>0.96</v>
      </c>
      <c r="N39" s="14">
        <v>0.98</v>
      </c>
    </row>
    <row r="40" spans="2:14" ht="12.75">
      <c r="B40" s="2" t="s">
        <v>2</v>
      </c>
      <c r="C40" s="14">
        <v>0.96</v>
      </c>
      <c r="D40" s="14">
        <v>0.96</v>
      </c>
      <c r="E40" s="14">
        <v>0.96</v>
      </c>
      <c r="F40" s="14">
        <v>0.96</v>
      </c>
      <c r="G40" s="14">
        <v>0.96</v>
      </c>
      <c r="H40" s="14">
        <v>0.96</v>
      </c>
      <c r="I40" s="14">
        <v>0.96</v>
      </c>
      <c r="J40" s="14">
        <v>0.96</v>
      </c>
      <c r="K40" s="14">
        <v>0.96</v>
      </c>
      <c r="L40" s="14">
        <v>0.96</v>
      </c>
      <c r="M40" s="14">
        <v>0.96</v>
      </c>
      <c r="N40" s="14">
        <v>0.98</v>
      </c>
    </row>
    <row r="41" spans="2:14" ht="12.75">
      <c r="B41" s="2" t="s">
        <v>15</v>
      </c>
      <c r="C41" s="14">
        <v>0.96</v>
      </c>
      <c r="D41" s="14">
        <v>0.96</v>
      </c>
      <c r="E41" s="14">
        <v>0.96</v>
      </c>
      <c r="F41" s="14">
        <v>0.96</v>
      </c>
      <c r="G41" s="14">
        <v>0.96</v>
      </c>
      <c r="H41" s="14">
        <v>0.96</v>
      </c>
      <c r="I41" s="14">
        <v>0.96</v>
      </c>
      <c r="J41" s="14">
        <v>0.96</v>
      </c>
      <c r="K41" s="14">
        <v>0.96</v>
      </c>
      <c r="L41" s="14">
        <v>0.96</v>
      </c>
      <c r="M41" s="14">
        <v>0.96</v>
      </c>
      <c r="N41" s="14">
        <v>0.98</v>
      </c>
    </row>
    <row r="42" spans="2:14" ht="12.75">
      <c r="B42" s="2" t="s">
        <v>16</v>
      </c>
      <c r="C42" s="14">
        <v>0.96</v>
      </c>
      <c r="D42" s="14">
        <v>0.96</v>
      </c>
      <c r="E42" s="14">
        <v>0.96</v>
      </c>
      <c r="F42" s="14">
        <v>0.96</v>
      </c>
      <c r="G42" s="14">
        <v>0.96</v>
      </c>
      <c r="H42" s="14">
        <v>0.96</v>
      </c>
      <c r="I42" s="14">
        <v>0.96</v>
      </c>
      <c r="J42" s="14">
        <v>0.96</v>
      </c>
      <c r="K42" s="14">
        <v>0.96</v>
      </c>
      <c r="L42" s="14">
        <v>0.96</v>
      </c>
      <c r="M42" s="14">
        <v>0.96</v>
      </c>
      <c r="N42" s="14">
        <v>0.92</v>
      </c>
    </row>
    <row r="43" spans="2:14" ht="12.75">
      <c r="B43" s="2" t="s">
        <v>17</v>
      </c>
      <c r="C43" s="14">
        <v>0.96</v>
      </c>
      <c r="D43" s="14">
        <v>0.96</v>
      </c>
      <c r="E43" s="14">
        <v>0.96</v>
      </c>
      <c r="F43" s="14">
        <v>0.96</v>
      </c>
      <c r="G43" s="14">
        <v>0.96</v>
      </c>
      <c r="H43" s="14">
        <v>0.96</v>
      </c>
      <c r="I43" s="14">
        <v>0.96</v>
      </c>
      <c r="J43" s="14">
        <v>0.96</v>
      </c>
      <c r="K43" s="14">
        <v>0.96</v>
      </c>
      <c r="L43" s="14">
        <v>0.96</v>
      </c>
      <c r="M43" s="14">
        <v>0.96</v>
      </c>
      <c r="N43" s="14">
        <v>0.98</v>
      </c>
    </row>
    <row r="44" spans="2:14" ht="12.75">
      <c r="B44" s="2" t="s">
        <v>18</v>
      </c>
      <c r="C44" s="14">
        <v>0.96</v>
      </c>
      <c r="D44" s="14">
        <v>0.96</v>
      </c>
      <c r="E44" s="14">
        <v>0.96</v>
      </c>
      <c r="F44" s="14">
        <v>0.96</v>
      </c>
      <c r="G44" s="14">
        <v>0.96</v>
      </c>
      <c r="H44" s="14">
        <v>0.96</v>
      </c>
      <c r="I44" s="14">
        <v>0.96</v>
      </c>
      <c r="J44" s="14">
        <v>0.96</v>
      </c>
      <c r="K44" s="14">
        <v>0.96</v>
      </c>
      <c r="L44" s="14">
        <v>0.96</v>
      </c>
      <c r="M44" s="14">
        <v>0.96</v>
      </c>
      <c r="N44" s="14">
        <v>0.98</v>
      </c>
    </row>
    <row r="45" spans="2:14" ht="12.75">
      <c r="B45" s="2" t="s">
        <v>19</v>
      </c>
      <c r="C45" s="14">
        <v>0.96</v>
      </c>
      <c r="D45" s="14">
        <v>0.96</v>
      </c>
      <c r="E45" s="14">
        <v>0.96</v>
      </c>
      <c r="F45" s="14">
        <v>0.96</v>
      </c>
      <c r="G45" s="14">
        <v>0.96</v>
      </c>
      <c r="H45" s="14">
        <v>0.96</v>
      </c>
      <c r="I45" s="14">
        <v>0.96</v>
      </c>
      <c r="J45" s="14">
        <v>0.96</v>
      </c>
      <c r="K45" s="14">
        <v>0.96</v>
      </c>
      <c r="L45" s="14">
        <v>0.96</v>
      </c>
      <c r="M45" s="14">
        <v>0.96</v>
      </c>
      <c r="N45" s="14">
        <v>0.98</v>
      </c>
    </row>
    <row r="46" spans="2:14" ht="12.75">
      <c r="B46" s="2" t="s">
        <v>20</v>
      </c>
      <c r="C46" s="14">
        <v>0.96</v>
      </c>
      <c r="D46" s="14">
        <v>0.96</v>
      </c>
      <c r="E46" s="14">
        <v>0.96</v>
      </c>
      <c r="F46" s="14">
        <v>0.96</v>
      </c>
      <c r="G46" s="14">
        <v>0.96</v>
      </c>
      <c r="H46" s="14">
        <v>0.96</v>
      </c>
      <c r="I46" s="14">
        <v>0.96</v>
      </c>
      <c r="J46" s="14">
        <v>0.96</v>
      </c>
      <c r="K46" s="14">
        <v>0.96</v>
      </c>
      <c r="L46" s="14">
        <v>0.96</v>
      </c>
      <c r="M46" s="14">
        <v>0.96</v>
      </c>
      <c r="N46" s="14">
        <v>0.92</v>
      </c>
    </row>
    <row r="47" ht="12.75">
      <c r="B47" s="5"/>
    </row>
    <row r="48" ht="12.75">
      <c r="B48" s="5"/>
    </row>
    <row r="49" spans="1:2" ht="12.75">
      <c r="A49" t="s">
        <v>50</v>
      </c>
      <c r="B49" s="7" t="s">
        <v>46</v>
      </c>
    </row>
    <row r="50" ht="12.75">
      <c r="B50" s="5"/>
    </row>
    <row r="51" spans="3:16" ht="25.5">
      <c r="C51" s="1" t="s">
        <v>3</v>
      </c>
      <c r="D51" s="1" t="s">
        <v>4</v>
      </c>
      <c r="E51" s="1" t="s">
        <v>5</v>
      </c>
      <c r="F51" s="1" t="s">
        <v>6</v>
      </c>
      <c r="G51" s="1" t="s">
        <v>7</v>
      </c>
      <c r="H51" s="1" t="s">
        <v>8</v>
      </c>
      <c r="I51" s="1" t="s">
        <v>9</v>
      </c>
      <c r="J51" s="1" t="s">
        <v>10</v>
      </c>
      <c r="K51" s="1" t="s">
        <v>11</v>
      </c>
      <c r="L51" s="1" t="s">
        <v>12</v>
      </c>
      <c r="M51" s="1" t="s">
        <v>13</v>
      </c>
      <c r="N51" s="1" t="s">
        <v>14</v>
      </c>
      <c r="O51" s="21" t="s">
        <v>48</v>
      </c>
      <c r="P51" s="22" t="s">
        <v>45</v>
      </c>
    </row>
    <row r="52" spans="2:16" ht="12.75">
      <c r="B52" s="2" t="s">
        <v>1</v>
      </c>
      <c r="C52" s="17">
        <f aca="true" t="shared" si="11" ref="C52:N52">C39*C12*$E$5</f>
        <v>460000</v>
      </c>
      <c r="D52" s="17">
        <f t="shared" si="11"/>
        <v>480000</v>
      </c>
      <c r="E52" s="17">
        <f t="shared" si="11"/>
        <v>480000</v>
      </c>
      <c r="F52" s="17">
        <f t="shared" si="11"/>
        <v>76800</v>
      </c>
      <c r="G52" s="17">
        <f t="shared" si="11"/>
        <v>76800</v>
      </c>
      <c r="H52" s="17">
        <f t="shared" si="11"/>
        <v>76800</v>
      </c>
      <c r="I52" s="17">
        <f t="shared" si="11"/>
        <v>76800</v>
      </c>
      <c r="J52" s="17">
        <f t="shared" si="11"/>
        <v>76800</v>
      </c>
      <c r="K52" s="17">
        <f t="shared" si="11"/>
        <v>76800</v>
      </c>
      <c r="L52" s="17">
        <f t="shared" si="11"/>
        <v>76800</v>
      </c>
      <c r="M52" s="17">
        <f t="shared" si="11"/>
        <v>76800</v>
      </c>
      <c r="N52" s="17">
        <f t="shared" si="11"/>
        <v>78400</v>
      </c>
      <c r="O52" s="23">
        <f>SUM(C52:N52)</f>
        <v>2112800</v>
      </c>
      <c r="P52" s="30">
        <f aca="true" t="shared" si="12" ref="P52:P60">O52/O26</f>
        <v>0.9517117117117118</v>
      </c>
    </row>
    <row r="53" spans="2:16" ht="12.75">
      <c r="B53" s="2" t="s">
        <v>2</v>
      </c>
      <c r="C53" s="17">
        <f aca="true" t="shared" si="13" ref="C53:N53">C40*C13*$E$5</f>
        <v>76800</v>
      </c>
      <c r="D53" s="17">
        <f t="shared" si="13"/>
        <v>76800</v>
      </c>
      <c r="E53" s="17">
        <f t="shared" si="13"/>
        <v>76800</v>
      </c>
      <c r="F53" s="17">
        <f t="shared" si="13"/>
        <v>480000</v>
      </c>
      <c r="G53" s="17">
        <f t="shared" si="13"/>
        <v>480000</v>
      </c>
      <c r="H53" s="17">
        <f t="shared" si="13"/>
        <v>480000</v>
      </c>
      <c r="I53" s="17">
        <f t="shared" si="13"/>
        <v>76800</v>
      </c>
      <c r="J53" s="17">
        <f t="shared" si="13"/>
        <v>76800</v>
      </c>
      <c r="K53" s="17">
        <f t="shared" si="13"/>
        <v>76800</v>
      </c>
      <c r="L53" s="17">
        <f t="shared" si="13"/>
        <v>76800</v>
      </c>
      <c r="M53" s="17">
        <f t="shared" si="13"/>
        <v>76800</v>
      </c>
      <c r="N53" s="17">
        <f t="shared" si="13"/>
        <v>78400</v>
      </c>
      <c r="O53" s="23">
        <f aca="true" t="shared" si="14" ref="O53:O59">SUM(C53:N53)</f>
        <v>2132800</v>
      </c>
      <c r="P53" s="30">
        <f t="shared" si="12"/>
        <v>0.9607207207207207</v>
      </c>
    </row>
    <row r="54" spans="2:16" ht="12.75">
      <c r="B54" s="2" t="s">
        <v>15</v>
      </c>
      <c r="C54" s="17">
        <f aca="true" t="shared" si="15" ref="C54:N54">C41*C14*$E$5</f>
        <v>76800</v>
      </c>
      <c r="D54" s="17">
        <f t="shared" si="15"/>
        <v>76800</v>
      </c>
      <c r="E54" s="17">
        <f t="shared" si="15"/>
        <v>76800</v>
      </c>
      <c r="F54" s="17">
        <f t="shared" si="15"/>
        <v>76800</v>
      </c>
      <c r="G54" s="17">
        <f t="shared" si="15"/>
        <v>76800</v>
      </c>
      <c r="H54" s="17">
        <f t="shared" si="15"/>
        <v>76800</v>
      </c>
      <c r="I54" s="17">
        <f t="shared" si="15"/>
        <v>480000</v>
      </c>
      <c r="J54" s="17">
        <f t="shared" si="15"/>
        <v>480000</v>
      </c>
      <c r="K54" s="17">
        <f t="shared" si="15"/>
        <v>480000</v>
      </c>
      <c r="L54" s="17">
        <f t="shared" si="15"/>
        <v>76800</v>
      </c>
      <c r="M54" s="17">
        <f t="shared" si="15"/>
        <v>76800</v>
      </c>
      <c r="N54" s="17">
        <f t="shared" si="15"/>
        <v>78400</v>
      </c>
      <c r="O54" s="23">
        <f t="shared" si="14"/>
        <v>2132800</v>
      </c>
      <c r="P54" s="30">
        <f t="shared" si="12"/>
        <v>0.9607207207207207</v>
      </c>
    </row>
    <row r="55" spans="2:16" ht="12.75">
      <c r="B55" s="2" t="s">
        <v>16</v>
      </c>
      <c r="C55" s="17">
        <f aca="true" t="shared" si="16" ref="C55:N55">C42*C15*$E$5</f>
        <v>76800</v>
      </c>
      <c r="D55" s="17">
        <f t="shared" si="16"/>
        <v>76800</v>
      </c>
      <c r="E55" s="17">
        <f t="shared" si="16"/>
        <v>76800</v>
      </c>
      <c r="F55" s="17">
        <f t="shared" si="16"/>
        <v>76800</v>
      </c>
      <c r="G55" s="17">
        <f t="shared" si="16"/>
        <v>76800</v>
      </c>
      <c r="H55" s="17">
        <f t="shared" si="16"/>
        <v>76800</v>
      </c>
      <c r="I55" s="17">
        <f t="shared" si="16"/>
        <v>76800</v>
      </c>
      <c r="J55" s="17">
        <f t="shared" si="16"/>
        <v>76800</v>
      </c>
      <c r="K55" s="17">
        <f t="shared" si="16"/>
        <v>76800</v>
      </c>
      <c r="L55" s="17">
        <f t="shared" si="16"/>
        <v>480000</v>
      </c>
      <c r="M55" s="17">
        <f t="shared" si="16"/>
        <v>480000</v>
      </c>
      <c r="N55" s="17">
        <f t="shared" si="16"/>
        <v>460000</v>
      </c>
      <c r="O55" s="23">
        <f t="shared" si="14"/>
        <v>2111200</v>
      </c>
      <c r="P55" s="30">
        <f t="shared" si="12"/>
        <v>0.9509909909909909</v>
      </c>
    </row>
    <row r="56" spans="2:16" ht="12.75">
      <c r="B56" s="2" t="s">
        <v>17</v>
      </c>
      <c r="C56" s="17">
        <f aca="true" t="shared" si="17" ref="C56:N56">C43*C16*$E$5</f>
        <v>144000</v>
      </c>
      <c r="D56" s="17">
        <f t="shared" si="17"/>
        <v>144000</v>
      </c>
      <c r="E56" s="17">
        <f t="shared" si="17"/>
        <v>144000</v>
      </c>
      <c r="F56" s="17">
        <f t="shared" si="17"/>
        <v>144000</v>
      </c>
      <c r="G56" s="17">
        <f t="shared" si="17"/>
        <v>144000</v>
      </c>
      <c r="H56" s="17">
        <f t="shared" si="17"/>
        <v>144000</v>
      </c>
      <c r="I56" s="17">
        <f t="shared" si="17"/>
        <v>144000</v>
      </c>
      <c r="J56" s="17">
        <f t="shared" si="17"/>
        <v>144000</v>
      </c>
      <c r="K56" s="17">
        <f t="shared" si="17"/>
        <v>144000</v>
      </c>
      <c r="L56" s="17">
        <f t="shared" si="17"/>
        <v>144000</v>
      </c>
      <c r="M56" s="17">
        <f t="shared" si="17"/>
        <v>144000</v>
      </c>
      <c r="N56" s="17">
        <f t="shared" si="17"/>
        <v>147000</v>
      </c>
      <c r="O56" s="23">
        <f t="shared" si="14"/>
        <v>1731000</v>
      </c>
      <c r="P56" s="30">
        <f t="shared" si="12"/>
        <v>0.9616666666666667</v>
      </c>
    </row>
    <row r="57" spans="2:16" ht="12.75">
      <c r="B57" s="2" t="s">
        <v>18</v>
      </c>
      <c r="C57" s="17">
        <f aca="true" t="shared" si="18" ref="C57:N57">C44*C17*$E$5</f>
        <v>57600</v>
      </c>
      <c r="D57" s="17">
        <f t="shared" si="18"/>
        <v>57600</v>
      </c>
      <c r="E57" s="17">
        <f t="shared" si="18"/>
        <v>57600</v>
      </c>
      <c r="F57" s="17">
        <f t="shared" si="18"/>
        <v>57600</v>
      </c>
      <c r="G57" s="17">
        <f t="shared" si="18"/>
        <v>57600</v>
      </c>
      <c r="H57" s="17">
        <f t="shared" si="18"/>
        <v>57600</v>
      </c>
      <c r="I57" s="17">
        <f t="shared" si="18"/>
        <v>57600</v>
      </c>
      <c r="J57" s="17">
        <f t="shared" si="18"/>
        <v>57600</v>
      </c>
      <c r="K57" s="17">
        <f t="shared" si="18"/>
        <v>57600</v>
      </c>
      <c r="L57" s="17">
        <f t="shared" si="18"/>
        <v>57600</v>
      </c>
      <c r="M57" s="17">
        <f t="shared" si="18"/>
        <v>57600</v>
      </c>
      <c r="N57" s="17">
        <f t="shared" si="18"/>
        <v>58800</v>
      </c>
      <c r="O57" s="23">
        <f t="shared" si="14"/>
        <v>692400</v>
      </c>
      <c r="P57" s="30">
        <f t="shared" si="12"/>
        <v>0.9616666666666667</v>
      </c>
    </row>
    <row r="58" spans="2:16" ht="12.75">
      <c r="B58" s="2" t="s">
        <v>19</v>
      </c>
      <c r="C58" s="17">
        <f aca="true" t="shared" si="19" ref="C58:N58">C45*C18*$E$5</f>
        <v>38400</v>
      </c>
      <c r="D58" s="17">
        <f t="shared" si="19"/>
        <v>38400</v>
      </c>
      <c r="E58" s="17">
        <f t="shared" si="19"/>
        <v>38400</v>
      </c>
      <c r="F58" s="17">
        <f t="shared" si="19"/>
        <v>38400</v>
      </c>
      <c r="G58" s="17">
        <f t="shared" si="19"/>
        <v>38400</v>
      </c>
      <c r="H58" s="17">
        <f t="shared" si="19"/>
        <v>38400</v>
      </c>
      <c r="I58" s="17">
        <f t="shared" si="19"/>
        <v>38400</v>
      </c>
      <c r="J58" s="17">
        <f t="shared" si="19"/>
        <v>38400</v>
      </c>
      <c r="K58" s="17">
        <f t="shared" si="19"/>
        <v>38400</v>
      </c>
      <c r="L58" s="17">
        <f t="shared" si="19"/>
        <v>38400</v>
      </c>
      <c r="M58" s="17">
        <f t="shared" si="19"/>
        <v>38400</v>
      </c>
      <c r="N58" s="17">
        <f t="shared" si="19"/>
        <v>39200</v>
      </c>
      <c r="O58" s="23">
        <f t="shared" si="14"/>
        <v>461600</v>
      </c>
      <c r="P58" s="30">
        <f t="shared" si="12"/>
        <v>0.9616666666666667</v>
      </c>
    </row>
    <row r="59" spans="2:16" ht="12.75">
      <c r="B59" s="2" t="s">
        <v>20</v>
      </c>
      <c r="C59" s="17">
        <f aca="true" t="shared" si="20" ref="C59:N59">C46*C19*$E$5</f>
        <v>9600</v>
      </c>
      <c r="D59" s="17">
        <f t="shared" si="20"/>
        <v>9600</v>
      </c>
      <c r="E59" s="17">
        <f t="shared" si="20"/>
        <v>9600</v>
      </c>
      <c r="F59" s="17">
        <f t="shared" si="20"/>
        <v>9600</v>
      </c>
      <c r="G59" s="17">
        <f t="shared" si="20"/>
        <v>9600</v>
      </c>
      <c r="H59" s="17">
        <f t="shared" si="20"/>
        <v>9600</v>
      </c>
      <c r="I59" s="17">
        <f t="shared" si="20"/>
        <v>9600</v>
      </c>
      <c r="J59" s="17">
        <f t="shared" si="20"/>
        <v>9600</v>
      </c>
      <c r="K59" s="17">
        <f t="shared" si="20"/>
        <v>9600</v>
      </c>
      <c r="L59" s="17">
        <f t="shared" si="20"/>
        <v>9600</v>
      </c>
      <c r="M59" s="17">
        <f t="shared" si="20"/>
        <v>9600</v>
      </c>
      <c r="N59" s="17">
        <f t="shared" si="20"/>
        <v>9200</v>
      </c>
      <c r="O59" s="23">
        <f t="shared" si="14"/>
        <v>114800</v>
      </c>
      <c r="P59" s="30">
        <f t="shared" si="12"/>
        <v>0.9566666666666667</v>
      </c>
    </row>
    <row r="60" spans="2:16" ht="13.5" thickBot="1">
      <c r="B60" s="25" t="s">
        <v>33</v>
      </c>
      <c r="C60" s="26">
        <f aca="true" t="shared" si="21" ref="C60:N60">SUM(C52:C59)/SUM(C26:C33)</f>
        <v>0.94</v>
      </c>
      <c r="D60" s="26">
        <f t="shared" si="21"/>
        <v>0.96</v>
      </c>
      <c r="E60" s="26">
        <f t="shared" si="21"/>
        <v>0.96</v>
      </c>
      <c r="F60" s="26">
        <f t="shared" si="21"/>
        <v>0.96</v>
      </c>
      <c r="G60" s="26">
        <f t="shared" si="21"/>
        <v>0.96</v>
      </c>
      <c r="H60" s="26">
        <f t="shared" si="21"/>
        <v>0.96</v>
      </c>
      <c r="I60" s="26">
        <f t="shared" si="21"/>
        <v>0.96</v>
      </c>
      <c r="J60" s="26">
        <f t="shared" si="21"/>
        <v>0.96</v>
      </c>
      <c r="K60" s="26">
        <f t="shared" si="21"/>
        <v>0.96</v>
      </c>
      <c r="L60" s="26">
        <f t="shared" si="21"/>
        <v>0.96</v>
      </c>
      <c r="M60" s="26">
        <f t="shared" si="21"/>
        <v>0.96</v>
      </c>
      <c r="N60" s="26">
        <f t="shared" si="21"/>
        <v>0.9494</v>
      </c>
      <c r="O60" s="24">
        <f>SUM(O52:O59)</f>
        <v>11489400</v>
      </c>
      <c r="P60" s="31">
        <f t="shared" si="12"/>
        <v>0.95745</v>
      </c>
    </row>
    <row r="61" ht="13.5" thickTop="1">
      <c r="B61" s="5"/>
    </row>
    <row r="62" ht="12.75">
      <c r="O62" s="20"/>
    </row>
    <row r="63" spans="1:2" ht="12.75">
      <c r="A63" t="s">
        <v>49</v>
      </c>
      <c r="B63" s="7" t="s">
        <v>27</v>
      </c>
    </row>
    <row r="65" spans="3:14" ht="12.75">
      <c r="C65" s="1" t="s">
        <v>3</v>
      </c>
      <c r="D65" s="1" t="s">
        <v>4</v>
      </c>
      <c r="E65" s="1" t="s">
        <v>5</v>
      </c>
      <c r="F65" s="1" t="s">
        <v>6</v>
      </c>
      <c r="G65" s="1" t="s">
        <v>7</v>
      </c>
      <c r="H65" s="1" t="s">
        <v>8</v>
      </c>
      <c r="I65" s="1" t="s">
        <v>9</v>
      </c>
      <c r="J65" s="1" t="s">
        <v>10</v>
      </c>
      <c r="K65" s="1" t="s">
        <v>11</v>
      </c>
      <c r="L65" s="1" t="s">
        <v>12</v>
      </c>
      <c r="M65" s="1" t="s">
        <v>13</v>
      </c>
      <c r="N65" s="1" t="s">
        <v>14</v>
      </c>
    </row>
    <row r="66" spans="2:14" ht="12.75">
      <c r="B66" s="2" t="s">
        <v>1</v>
      </c>
      <c r="C66" s="4">
        <f>$D$5-C39</f>
        <v>0.04999999999999993</v>
      </c>
      <c r="D66" s="4">
        <f aca="true" t="shared" si="22" ref="D66:N66">$D$5-D39</f>
        <v>0.010000000000000009</v>
      </c>
      <c r="E66" s="4">
        <f t="shared" si="22"/>
        <v>0.010000000000000009</v>
      </c>
      <c r="F66" s="4">
        <f t="shared" si="22"/>
        <v>0.010000000000000009</v>
      </c>
      <c r="G66" s="4">
        <f t="shared" si="22"/>
        <v>0.010000000000000009</v>
      </c>
      <c r="H66" s="4">
        <f t="shared" si="22"/>
        <v>0.010000000000000009</v>
      </c>
      <c r="I66" s="4">
        <f t="shared" si="22"/>
        <v>0.010000000000000009</v>
      </c>
      <c r="J66" s="4">
        <f t="shared" si="22"/>
        <v>0.010000000000000009</v>
      </c>
      <c r="K66" s="4">
        <f t="shared" si="22"/>
        <v>0.010000000000000009</v>
      </c>
      <c r="L66" s="4">
        <f t="shared" si="22"/>
        <v>0.010000000000000009</v>
      </c>
      <c r="M66" s="4">
        <f t="shared" si="22"/>
        <v>0.010000000000000009</v>
      </c>
      <c r="N66" s="4">
        <f t="shared" si="22"/>
        <v>-0.010000000000000009</v>
      </c>
    </row>
    <row r="67" spans="2:14" ht="12.75">
      <c r="B67" s="2" t="s">
        <v>2</v>
      </c>
      <c r="C67" s="4">
        <f>$D$5-C40</f>
        <v>0.010000000000000009</v>
      </c>
      <c r="D67" s="4">
        <f aca="true" t="shared" si="23" ref="D67:N67">$D$5-D40</f>
        <v>0.010000000000000009</v>
      </c>
      <c r="E67" s="4">
        <f t="shared" si="23"/>
        <v>0.010000000000000009</v>
      </c>
      <c r="F67" s="4">
        <f t="shared" si="23"/>
        <v>0.010000000000000009</v>
      </c>
      <c r="G67" s="4">
        <f t="shared" si="23"/>
        <v>0.010000000000000009</v>
      </c>
      <c r="H67" s="4">
        <f t="shared" si="23"/>
        <v>0.010000000000000009</v>
      </c>
      <c r="I67" s="4">
        <f t="shared" si="23"/>
        <v>0.010000000000000009</v>
      </c>
      <c r="J67" s="4">
        <f t="shared" si="23"/>
        <v>0.010000000000000009</v>
      </c>
      <c r="K67" s="4">
        <f t="shared" si="23"/>
        <v>0.010000000000000009</v>
      </c>
      <c r="L67" s="4">
        <f t="shared" si="23"/>
        <v>0.010000000000000009</v>
      </c>
      <c r="M67" s="4">
        <f t="shared" si="23"/>
        <v>0.010000000000000009</v>
      </c>
      <c r="N67" s="4">
        <f t="shared" si="23"/>
        <v>-0.010000000000000009</v>
      </c>
    </row>
    <row r="68" spans="2:14" ht="12.75">
      <c r="B68" s="2" t="s">
        <v>15</v>
      </c>
      <c r="C68" s="4">
        <f>$D$5-C41</f>
        <v>0.010000000000000009</v>
      </c>
      <c r="D68" s="4">
        <f aca="true" t="shared" si="24" ref="D68:N68">$D$5-D41</f>
        <v>0.010000000000000009</v>
      </c>
      <c r="E68" s="4">
        <f t="shared" si="24"/>
        <v>0.010000000000000009</v>
      </c>
      <c r="F68" s="4">
        <f t="shared" si="24"/>
        <v>0.010000000000000009</v>
      </c>
      <c r="G68" s="4">
        <f t="shared" si="24"/>
        <v>0.010000000000000009</v>
      </c>
      <c r="H68" s="4">
        <f t="shared" si="24"/>
        <v>0.010000000000000009</v>
      </c>
      <c r="I68" s="4">
        <f t="shared" si="24"/>
        <v>0.010000000000000009</v>
      </c>
      <c r="J68" s="4">
        <f t="shared" si="24"/>
        <v>0.010000000000000009</v>
      </c>
      <c r="K68" s="4">
        <f t="shared" si="24"/>
        <v>0.010000000000000009</v>
      </c>
      <c r="L68" s="4">
        <f t="shared" si="24"/>
        <v>0.010000000000000009</v>
      </c>
      <c r="M68" s="4">
        <f t="shared" si="24"/>
        <v>0.010000000000000009</v>
      </c>
      <c r="N68" s="4">
        <f t="shared" si="24"/>
        <v>-0.010000000000000009</v>
      </c>
    </row>
    <row r="69" spans="2:14" ht="12.75">
      <c r="B69" s="2" t="s">
        <v>16</v>
      </c>
      <c r="C69" s="4">
        <f aca="true" t="shared" si="25" ref="C69:N69">$D$5-C42</f>
        <v>0.010000000000000009</v>
      </c>
      <c r="D69" s="4">
        <f t="shared" si="25"/>
        <v>0.010000000000000009</v>
      </c>
      <c r="E69" s="4">
        <f t="shared" si="25"/>
        <v>0.010000000000000009</v>
      </c>
      <c r="F69" s="4">
        <f>$D$5-F42</f>
        <v>0.010000000000000009</v>
      </c>
      <c r="G69" s="4">
        <f t="shared" si="25"/>
        <v>0.010000000000000009</v>
      </c>
      <c r="H69" s="4">
        <f t="shared" si="25"/>
        <v>0.010000000000000009</v>
      </c>
      <c r="I69" s="4">
        <f t="shared" si="25"/>
        <v>0.010000000000000009</v>
      </c>
      <c r="J69" s="4">
        <f t="shared" si="25"/>
        <v>0.010000000000000009</v>
      </c>
      <c r="K69" s="4">
        <f t="shared" si="25"/>
        <v>0.010000000000000009</v>
      </c>
      <c r="L69" s="4">
        <f t="shared" si="25"/>
        <v>0.010000000000000009</v>
      </c>
      <c r="M69" s="4">
        <f t="shared" si="25"/>
        <v>0.010000000000000009</v>
      </c>
      <c r="N69" s="4">
        <f t="shared" si="25"/>
        <v>0.04999999999999993</v>
      </c>
    </row>
    <row r="70" spans="2:14" ht="12.75">
      <c r="B70" s="2" t="s">
        <v>17</v>
      </c>
      <c r="C70" s="4">
        <f aca="true" t="shared" si="26" ref="C70:E71">$D$5-C43</f>
        <v>0.010000000000000009</v>
      </c>
      <c r="D70" s="4">
        <f t="shared" si="26"/>
        <v>0.010000000000000009</v>
      </c>
      <c r="E70" s="4">
        <f t="shared" si="26"/>
        <v>0.010000000000000009</v>
      </c>
      <c r="F70" s="4">
        <f>$D$5-F43</f>
        <v>0.010000000000000009</v>
      </c>
      <c r="G70" s="4">
        <f aca="true" t="shared" si="27" ref="G70:N71">$D$5-G43</f>
        <v>0.010000000000000009</v>
      </c>
      <c r="H70" s="4">
        <f t="shared" si="27"/>
        <v>0.010000000000000009</v>
      </c>
      <c r="I70" s="4">
        <f t="shared" si="27"/>
        <v>0.010000000000000009</v>
      </c>
      <c r="J70" s="4">
        <f t="shared" si="27"/>
        <v>0.010000000000000009</v>
      </c>
      <c r="K70" s="4">
        <f t="shared" si="27"/>
        <v>0.010000000000000009</v>
      </c>
      <c r="L70" s="4">
        <f t="shared" si="27"/>
        <v>0.010000000000000009</v>
      </c>
      <c r="M70" s="4">
        <f t="shared" si="27"/>
        <v>0.010000000000000009</v>
      </c>
      <c r="N70" s="4">
        <f t="shared" si="27"/>
        <v>-0.010000000000000009</v>
      </c>
    </row>
    <row r="71" spans="2:14" ht="12.75">
      <c r="B71" s="2" t="s">
        <v>18</v>
      </c>
      <c r="C71" s="4">
        <f t="shared" si="26"/>
        <v>0.010000000000000009</v>
      </c>
      <c r="D71" s="4">
        <f t="shared" si="26"/>
        <v>0.010000000000000009</v>
      </c>
      <c r="E71" s="4">
        <f t="shared" si="26"/>
        <v>0.010000000000000009</v>
      </c>
      <c r="F71" s="4">
        <f>$D$5-F44</f>
        <v>0.010000000000000009</v>
      </c>
      <c r="G71" s="4">
        <f t="shared" si="27"/>
        <v>0.010000000000000009</v>
      </c>
      <c r="H71" s="4">
        <f t="shared" si="27"/>
        <v>0.010000000000000009</v>
      </c>
      <c r="I71" s="4">
        <f t="shared" si="27"/>
        <v>0.010000000000000009</v>
      </c>
      <c r="J71" s="4">
        <f t="shared" si="27"/>
        <v>0.010000000000000009</v>
      </c>
      <c r="K71" s="4">
        <f t="shared" si="27"/>
        <v>0.010000000000000009</v>
      </c>
      <c r="L71" s="4">
        <f t="shared" si="27"/>
        <v>0.010000000000000009</v>
      </c>
      <c r="M71" s="4">
        <f t="shared" si="27"/>
        <v>0.010000000000000009</v>
      </c>
      <c r="N71" s="4">
        <f t="shared" si="27"/>
        <v>-0.010000000000000009</v>
      </c>
    </row>
    <row r="72" spans="2:14" ht="12.75">
      <c r="B72" s="2" t="s">
        <v>19</v>
      </c>
      <c r="C72" s="4">
        <f aca="true" t="shared" si="28" ref="C72:N72">$D$5-C45</f>
        <v>0.010000000000000009</v>
      </c>
      <c r="D72" s="4">
        <f t="shared" si="28"/>
        <v>0.010000000000000009</v>
      </c>
      <c r="E72" s="4">
        <f t="shared" si="28"/>
        <v>0.010000000000000009</v>
      </c>
      <c r="F72" s="4">
        <f t="shared" si="28"/>
        <v>0.010000000000000009</v>
      </c>
      <c r="G72" s="4">
        <f t="shared" si="28"/>
        <v>0.010000000000000009</v>
      </c>
      <c r="H72" s="4">
        <f t="shared" si="28"/>
        <v>0.010000000000000009</v>
      </c>
      <c r="I72" s="4">
        <f t="shared" si="28"/>
        <v>0.010000000000000009</v>
      </c>
      <c r="J72" s="4">
        <f t="shared" si="28"/>
        <v>0.010000000000000009</v>
      </c>
      <c r="K72" s="4">
        <f t="shared" si="28"/>
        <v>0.010000000000000009</v>
      </c>
      <c r="L72" s="4">
        <f t="shared" si="28"/>
        <v>0.010000000000000009</v>
      </c>
      <c r="M72" s="4">
        <f t="shared" si="28"/>
        <v>0.010000000000000009</v>
      </c>
      <c r="N72" s="4">
        <f t="shared" si="28"/>
        <v>-0.010000000000000009</v>
      </c>
    </row>
    <row r="73" spans="2:14" ht="12.75">
      <c r="B73" s="2" t="s">
        <v>20</v>
      </c>
      <c r="C73" s="4">
        <f aca="true" t="shared" si="29" ref="C73:N73">$D$5-C46</f>
        <v>0.010000000000000009</v>
      </c>
      <c r="D73" s="4">
        <f t="shared" si="29"/>
        <v>0.010000000000000009</v>
      </c>
      <c r="E73" s="4">
        <f t="shared" si="29"/>
        <v>0.010000000000000009</v>
      </c>
      <c r="F73" s="4">
        <f t="shared" si="29"/>
        <v>0.010000000000000009</v>
      </c>
      <c r="G73" s="4">
        <f t="shared" si="29"/>
        <v>0.010000000000000009</v>
      </c>
      <c r="H73" s="4">
        <f t="shared" si="29"/>
        <v>0.010000000000000009</v>
      </c>
      <c r="I73" s="4">
        <f t="shared" si="29"/>
        <v>0.010000000000000009</v>
      </c>
      <c r="J73" s="4">
        <f t="shared" si="29"/>
        <v>0.010000000000000009</v>
      </c>
      <c r="K73" s="4">
        <f t="shared" si="29"/>
        <v>0.010000000000000009</v>
      </c>
      <c r="L73" s="4">
        <f t="shared" si="29"/>
        <v>0.010000000000000009</v>
      </c>
      <c r="M73" s="4">
        <f t="shared" si="29"/>
        <v>0.010000000000000009</v>
      </c>
      <c r="N73" s="4">
        <f t="shared" si="29"/>
        <v>0.04999999999999993</v>
      </c>
    </row>
    <row r="76" spans="1:2" ht="12.75">
      <c r="A76" t="s">
        <v>54</v>
      </c>
      <c r="B76" s="7" t="s">
        <v>28</v>
      </c>
    </row>
    <row r="78" spans="3:15" ht="12.75">
      <c r="C78" s="1" t="s">
        <v>3</v>
      </c>
      <c r="D78" s="1" t="s">
        <v>4</v>
      </c>
      <c r="E78" s="1" t="s">
        <v>5</v>
      </c>
      <c r="F78" s="1" t="s">
        <v>6</v>
      </c>
      <c r="G78" s="1" t="s">
        <v>7</v>
      </c>
      <c r="H78" s="1" t="s">
        <v>8</v>
      </c>
      <c r="I78" s="1" t="s">
        <v>9</v>
      </c>
      <c r="J78" s="1" t="s">
        <v>10</v>
      </c>
      <c r="K78" s="1" t="s">
        <v>11</v>
      </c>
      <c r="L78" s="1" t="s">
        <v>12</v>
      </c>
      <c r="M78" s="1" t="s">
        <v>13</v>
      </c>
      <c r="N78" s="1" t="s">
        <v>14</v>
      </c>
      <c r="O78" s="21" t="s">
        <v>47</v>
      </c>
    </row>
    <row r="79" spans="2:15" ht="12.75">
      <c r="B79" s="2" t="s">
        <v>1</v>
      </c>
      <c r="C79" s="9">
        <f aca="true" t="shared" si="30" ref="C79:N79">IF(C66&gt;0,C66*$C$5*C12*$E$5,0)</f>
        <v>4999.999999999994</v>
      </c>
      <c r="D79" s="9">
        <f t="shared" si="30"/>
        <v>1000.0000000000009</v>
      </c>
      <c r="E79" s="9">
        <f t="shared" si="30"/>
        <v>1000.0000000000009</v>
      </c>
      <c r="F79" s="9">
        <f t="shared" si="30"/>
        <v>160.00000000000014</v>
      </c>
      <c r="G79" s="9">
        <f t="shared" si="30"/>
        <v>160.00000000000014</v>
      </c>
      <c r="H79" s="9">
        <f t="shared" si="30"/>
        <v>160.00000000000014</v>
      </c>
      <c r="I79" s="9">
        <f t="shared" si="30"/>
        <v>160.00000000000014</v>
      </c>
      <c r="J79" s="9">
        <f t="shared" si="30"/>
        <v>160.00000000000014</v>
      </c>
      <c r="K79" s="9">
        <f t="shared" si="30"/>
        <v>160.00000000000014</v>
      </c>
      <c r="L79" s="9">
        <f t="shared" si="30"/>
        <v>160.00000000000014</v>
      </c>
      <c r="M79" s="9">
        <f t="shared" si="30"/>
        <v>160.00000000000014</v>
      </c>
      <c r="N79" s="9">
        <f t="shared" si="30"/>
        <v>0</v>
      </c>
      <c r="O79" s="40">
        <f>SUM(C79:N79)</f>
        <v>8279.999999999996</v>
      </c>
    </row>
    <row r="80" spans="2:15" ht="12.75">
      <c r="B80" s="2" t="s">
        <v>2</v>
      </c>
      <c r="C80" s="9">
        <f aca="true" t="shared" si="31" ref="C80:N80">IF(C67&gt;0,C67*$C$5*C13*$E$5,0)</f>
        <v>160.00000000000014</v>
      </c>
      <c r="D80" s="9">
        <f t="shared" si="31"/>
        <v>160.00000000000014</v>
      </c>
      <c r="E80" s="9">
        <f t="shared" si="31"/>
        <v>160.00000000000014</v>
      </c>
      <c r="F80" s="9">
        <f t="shared" si="31"/>
        <v>1000.0000000000009</v>
      </c>
      <c r="G80" s="9">
        <f t="shared" si="31"/>
        <v>1000.0000000000009</v>
      </c>
      <c r="H80" s="9">
        <f t="shared" si="31"/>
        <v>1000.0000000000009</v>
      </c>
      <c r="I80" s="9">
        <f t="shared" si="31"/>
        <v>160.00000000000014</v>
      </c>
      <c r="J80" s="9">
        <f t="shared" si="31"/>
        <v>160.00000000000014</v>
      </c>
      <c r="K80" s="9">
        <f t="shared" si="31"/>
        <v>160.00000000000014</v>
      </c>
      <c r="L80" s="9">
        <f t="shared" si="31"/>
        <v>160.00000000000014</v>
      </c>
      <c r="M80" s="9">
        <f t="shared" si="31"/>
        <v>160.00000000000014</v>
      </c>
      <c r="N80" s="9">
        <f t="shared" si="31"/>
        <v>0</v>
      </c>
      <c r="O80" s="40">
        <f aca="true" t="shared" si="32" ref="O80:O86">SUM(C80:N80)</f>
        <v>4280.000000000004</v>
      </c>
    </row>
    <row r="81" spans="2:15" ht="12.75">
      <c r="B81" s="2" t="s">
        <v>15</v>
      </c>
      <c r="C81" s="9">
        <f aca="true" t="shared" si="33" ref="C81:N81">IF(C68&gt;0,C68*$C$5*C14*$E$5,0)</f>
        <v>160.00000000000014</v>
      </c>
      <c r="D81" s="9">
        <f t="shared" si="33"/>
        <v>160.00000000000014</v>
      </c>
      <c r="E81" s="9">
        <f t="shared" si="33"/>
        <v>160.00000000000014</v>
      </c>
      <c r="F81" s="9">
        <f t="shared" si="33"/>
        <v>160.00000000000014</v>
      </c>
      <c r="G81" s="9">
        <f t="shared" si="33"/>
        <v>160.00000000000014</v>
      </c>
      <c r="H81" s="9">
        <f t="shared" si="33"/>
        <v>160.00000000000014</v>
      </c>
      <c r="I81" s="9">
        <f t="shared" si="33"/>
        <v>1000.0000000000009</v>
      </c>
      <c r="J81" s="9">
        <f t="shared" si="33"/>
        <v>1000.0000000000009</v>
      </c>
      <c r="K81" s="9">
        <f t="shared" si="33"/>
        <v>1000.0000000000009</v>
      </c>
      <c r="L81" s="9">
        <f t="shared" si="33"/>
        <v>160.00000000000014</v>
      </c>
      <c r="M81" s="9">
        <f t="shared" si="33"/>
        <v>160.00000000000014</v>
      </c>
      <c r="N81" s="9">
        <f t="shared" si="33"/>
        <v>0</v>
      </c>
      <c r="O81" s="40">
        <f t="shared" si="32"/>
        <v>4280.000000000004</v>
      </c>
    </row>
    <row r="82" spans="2:15" ht="12.75">
      <c r="B82" s="2" t="s">
        <v>16</v>
      </c>
      <c r="C82" s="9">
        <f aca="true" t="shared" si="34" ref="C82:N82">IF(C69&gt;0,C69*$C$5*C15*$E$5,0)</f>
        <v>160.00000000000014</v>
      </c>
      <c r="D82" s="9">
        <f t="shared" si="34"/>
        <v>160.00000000000014</v>
      </c>
      <c r="E82" s="9">
        <f t="shared" si="34"/>
        <v>160.00000000000014</v>
      </c>
      <c r="F82" s="9">
        <f t="shared" si="34"/>
        <v>160.00000000000014</v>
      </c>
      <c r="G82" s="9">
        <f t="shared" si="34"/>
        <v>160.00000000000014</v>
      </c>
      <c r="H82" s="9">
        <f t="shared" si="34"/>
        <v>160.00000000000014</v>
      </c>
      <c r="I82" s="9">
        <f t="shared" si="34"/>
        <v>160.00000000000014</v>
      </c>
      <c r="J82" s="9">
        <f t="shared" si="34"/>
        <v>160.00000000000014</v>
      </c>
      <c r="K82" s="9">
        <f t="shared" si="34"/>
        <v>160.00000000000014</v>
      </c>
      <c r="L82" s="9">
        <f t="shared" si="34"/>
        <v>1000.0000000000009</v>
      </c>
      <c r="M82" s="9">
        <f t="shared" si="34"/>
        <v>1000.0000000000009</v>
      </c>
      <c r="N82" s="9">
        <f t="shared" si="34"/>
        <v>4999.999999999994</v>
      </c>
      <c r="O82" s="40">
        <f t="shared" si="32"/>
        <v>8439.999999999996</v>
      </c>
    </row>
    <row r="83" spans="2:15" ht="12.75">
      <c r="B83" s="2" t="s">
        <v>17</v>
      </c>
      <c r="C83" s="9">
        <f aca="true" t="shared" si="35" ref="C83:N83">IF(C70&gt;0,C70*$C$5*C16*$E$5,0)</f>
        <v>300.0000000000002</v>
      </c>
      <c r="D83" s="9">
        <f t="shared" si="35"/>
        <v>300.0000000000002</v>
      </c>
      <c r="E83" s="9">
        <f t="shared" si="35"/>
        <v>300.0000000000002</v>
      </c>
      <c r="F83" s="9">
        <f t="shared" si="35"/>
        <v>300.0000000000002</v>
      </c>
      <c r="G83" s="9">
        <f t="shared" si="35"/>
        <v>300.0000000000002</v>
      </c>
      <c r="H83" s="9">
        <f t="shared" si="35"/>
        <v>300.0000000000002</v>
      </c>
      <c r="I83" s="9">
        <f t="shared" si="35"/>
        <v>300.0000000000002</v>
      </c>
      <c r="J83" s="9">
        <f t="shared" si="35"/>
        <v>300.0000000000002</v>
      </c>
      <c r="K83" s="9">
        <f t="shared" si="35"/>
        <v>300.0000000000002</v>
      </c>
      <c r="L83" s="9">
        <f t="shared" si="35"/>
        <v>300.0000000000002</v>
      </c>
      <c r="M83" s="9">
        <f t="shared" si="35"/>
        <v>300.0000000000002</v>
      </c>
      <c r="N83" s="9">
        <f t="shared" si="35"/>
        <v>0</v>
      </c>
      <c r="O83" s="40">
        <f t="shared" si="32"/>
        <v>3300.000000000002</v>
      </c>
    </row>
    <row r="84" spans="2:15" ht="12.75">
      <c r="B84" s="2" t="s">
        <v>18</v>
      </c>
      <c r="C84" s="9">
        <f aca="true" t="shared" si="36" ref="C84:N84">IF(C71&gt;0,C71*$C$5*C17*$E$5,0)</f>
        <v>120.0000000000001</v>
      </c>
      <c r="D84" s="9">
        <f t="shared" si="36"/>
        <v>120.0000000000001</v>
      </c>
      <c r="E84" s="9">
        <f t="shared" si="36"/>
        <v>120.0000000000001</v>
      </c>
      <c r="F84" s="9">
        <f t="shared" si="36"/>
        <v>120.0000000000001</v>
      </c>
      <c r="G84" s="9">
        <f t="shared" si="36"/>
        <v>120.0000000000001</v>
      </c>
      <c r="H84" s="9">
        <f t="shared" si="36"/>
        <v>120.0000000000001</v>
      </c>
      <c r="I84" s="9">
        <f t="shared" si="36"/>
        <v>120.0000000000001</v>
      </c>
      <c r="J84" s="9">
        <f t="shared" si="36"/>
        <v>120.0000000000001</v>
      </c>
      <c r="K84" s="9">
        <f t="shared" si="36"/>
        <v>120.0000000000001</v>
      </c>
      <c r="L84" s="9">
        <f t="shared" si="36"/>
        <v>120.0000000000001</v>
      </c>
      <c r="M84" s="9">
        <f t="shared" si="36"/>
        <v>120.0000000000001</v>
      </c>
      <c r="N84" s="9">
        <f t="shared" si="36"/>
        <v>0</v>
      </c>
      <c r="O84" s="40">
        <f t="shared" si="32"/>
        <v>1320.000000000001</v>
      </c>
    </row>
    <row r="85" spans="2:15" ht="12.75">
      <c r="B85" s="2" t="s">
        <v>19</v>
      </c>
      <c r="C85" s="9">
        <f aca="true" t="shared" si="37" ref="C85:N85">IF(C72&gt;0,C72*$C$5*C18*$E$5,0)</f>
        <v>80.00000000000007</v>
      </c>
      <c r="D85" s="9">
        <f t="shared" si="37"/>
        <v>80.00000000000007</v>
      </c>
      <c r="E85" s="9">
        <f t="shared" si="37"/>
        <v>80.00000000000007</v>
      </c>
      <c r="F85" s="9">
        <f t="shared" si="37"/>
        <v>80.00000000000007</v>
      </c>
      <c r="G85" s="9">
        <f t="shared" si="37"/>
        <v>80.00000000000007</v>
      </c>
      <c r="H85" s="9">
        <f t="shared" si="37"/>
        <v>80.00000000000007</v>
      </c>
      <c r="I85" s="9">
        <f t="shared" si="37"/>
        <v>80.00000000000007</v>
      </c>
      <c r="J85" s="9">
        <f t="shared" si="37"/>
        <v>80.00000000000007</v>
      </c>
      <c r="K85" s="9">
        <f t="shared" si="37"/>
        <v>80.00000000000007</v>
      </c>
      <c r="L85" s="9">
        <f t="shared" si="37"/>
        <v>80.00000000000007</v>
      </c>
      <c r="M85" s="9">
        <f t="shared" si="37"/>
        <v>80.00000000000007</v>
      </c>
      <c r="N85" s="9">
        <f t="shared" si="37"/>
        <v>0</v>
      </c>
      <c r="O85" s="40">
        <f t="shared" si="32"/>
        <v>880.0000000000009</v>
      </c>
    </row>
    <row r="86" spans="2:15" ht="12.75">
      <c r="B86" s="2" t="s">
        <v>20</v>
      </c>
      <c r="C86" s="9">
        <f aca="true" t="shared" si="38" ref="C86:N86">IF(C73&gt;0,C73*$C$5*C19*$E$5,0)</f>
        <v>20.000000000000018</v>
      </c>
      <c r="D86" s="9">
        <f t="shared" si="38"/>
        <v>20.000000000000018</v>
      </c>
      <c r="E86" s="9">
        <f t="shared" si="38"/>
        <v>20.000000000000018</v>
      </c>
      <c r="F86" s="9">
        <f t="shared" si="38"/>
        <v>20.000000000000018</v>
      </c>
      <c r="G86" s="9">
        <f t="shared" si="38"/>
        <v>20.000000000000018</v>
      </c>
      <c r="H86" s="9">
        <f t="shared" si="38"/>
        <v>20.000000000000018</v>
      </c>
      <c r="I86" s="9">
        <f t="shared" si="38"/>
        <v>20.000000000000018</v>
      </c>
      <c r="J86" s="9">
        <f t="shared" si="38"/>
        <v>20.000000000000018</v>
      </c>
      <c r="K86" s="9">
        <f t="shared" si="38"/>
        <v>20.000000000000018</v>
      </c>
      <c r="L86" s="9">
        <f t="shared" si="38"/>
        <v>20.000000000000018</v>
      </c>
      <c r="M86" s="9">
        <f t="shared" si="38"/>
        <v>20.000000000000018</v>
      </c>
      <c r="N86" s="9">
        <f t="shared" si="38"/>
        <v>99.99999999999989</v>
      </c>
      <c r="O86" s="40">
        <f t="shared" si="32"/>
        <v>320.0000000000001</v>
      </c>
    </row>
    <row r="87" spans="2:15" ht="12.75">
      <c r="B87" s="5"/>
      <c r="C87" s="10">
        <f>SUM(C79:C86)</f>
        <v>5999.999999999994</v>
      </c>
      <c r="D87" s="10">
        <f aca="true" t="shared" si="39" ref="D87:O87">SUM(D79:D86)</f>
        <v>2000.0000000000018</v>
      </c>
      <c r="E87" s="10">
        <f t="shared" si="39"/>
        <v>2000.0000000000018</v>
      </c>
      <c r="F87" s="10">
        <f t="shared" si="39"/>
        <v>2000.0000000000018</v>
      </c>
      <c r="G87" s="10">
        <f t="shared" si="39"/>
        <v>2000.0000000000018</v>
      </c>
      <c r="H87" s="10">
        <f t="shared" si="39"/>
        <v>2000.0000000000018</v>
      </c>
      <c r="I87" s="10">
        <f t="shared" si="39"/>
        <v>2000.0000000000016</v>
      </c>
      <c r="J87" s="10">
        <f t="shared" si="39"/>
        <v>2000.0000000000016</v>
      </c>
      <c r="K87" s="10">
        <f t="shared" si="39"/>
        <v>2000.0000000000016</v>
      </c>
      <c r="L87" s="10">
        <f t="shared" si="39"/>
        <v>2000.0000000000016</v>
      </c>
      <c r="M87" s="10">
        <f t="shared" si="39"/>
        <v>2000.0000000000016</v>
      </c>
      <c r="N87" s="10">
        <f t="shared" si="39"/>
        <v>5099.999999999994</v>
      </c>
      <c r="O87" s="40">
        <f t="shared" si="39"/>
        <v>31100</v>
      </c>
    </row>
    <row r="88" spans="2:14" ht="12.75">
      <c r="B88" s="5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2" ht="12.75">
      <c r="A89" t="s">
        <v>55</v>
      </c>
      <c r="B89" s="6" t="s">
        <v>34</v>
      </c>
    </row>
    <row r="91" spans="3:15" ht="12.75">
      <c r="C91" s="1" t="s">
        <v>3</v>
      </c>
      <c r="D91" s="1" t="s">
        <v>4</v>
      </c>
      <c r="E91" s="1" t="s">
        <v>5</v>
      </c>
      <c r="F91" s="1" t="s">
        <v>6</v>
      </c>
      <c r="G91" s="1" t="s">
        <v>7</v>
      </c>
      <c r="H91" s="1" t="s">
        <v>8</v>
      </c>
      <c r="I91" s="1" t="s">
        <v>9</v>
      </c>
      <c r="J91" s="1" t="s">
        <v>10</v>
      </c>
      <c r="K91" s="1" t="s">
        <v>11</v>
      </c>
      <c r="L91" s="1" t="s">
        <v>12</v>
      </c>
      <c r="M91" s="1" t="s">
        <v>13</v>
      </c>
      <c r="N91" s="1" t="s">
        <v>14</v>
      </c>
      <c r="O91" s="21" t="s">
        <v>47</v>
      </c>
    </row>
    <row r="92" spans="2:15" ht="12.75">
      <c r="B92" s="2" t="s">
        <v>1</v>
      </c>
      <c r="C92" s="27">
        <f aca="true" t="shared" si="40" ref="C92:C97">IF(C39&gt;=C$60,1,0)</f>
        <v>0</v>
      </c>
      <c r="D92" s="27">
        <f aca="true" t="shared" si="41" ref="D92:N92">IF(D39&gt;=D$60,1,0)</f>
        <v>1</v>
      </c>
      <c r="E92" s="27">
        <f t="shared" si="41"/>
        <v>1</v>
      </c>
      <c r="F92" s="27">
        <f t="shared" si="41"/>
        <v>1</v>
      </c>
      <c r="G92" s="27">
        <f t="shared" si="41"/>
        <v>1</v>
      </c>
      <c r="H92" s="27">
        <f t="shared" si="41"/>
        <v>1</v>
      </c>
      <c r="I92" s="27">
        <f t="shared" si="41"/>
        <v>1</v>
      </c>
      <c r="J92" s="27">
        <f t="shared" si="41"/>
        <v>1</v>
      </c>
      <c r="K92" s="27">
        <f t="shared" si="41"/>
        <v>1</v>
      </c>
      <c r="L92" s="27">
        <f t="shared" si="41"/>
        <v>1</v>
      </c>
      <c r="M92" s="27">
        <f t="shared" si="41"/>
        <v>1</v>
      </c>
      <c r="N92" s="27">
        <f t="shared" si="41"/>
        <v>1</v>
      </c>
      <c r="O92" s="28">
        <f>IF(P52&gt;=P$60,1,0)</f>
        <v>0</v>
      </c>
    </row>
    <row r="93" spans="2:15" ht="12.75">
      <c r="B93" s="2" t="s">
        <v>2</v>
      </c>
      <c r="C93" s="27">
        <f t="shared" si="40"/>
        <v>1</v>
      </c>
      <c r="D93" s="27">
        <f aca="true" t="shared" si="42" ref="D93:N93">IF(D40&gt;=D$60,1,0)</f>
        <v>1</v>
      </c>
      <c r="E93" s="27">
        <f t="shared" si="42"/>
        <v>1</v>
      </c>
      <c r="F93" s="27">
        <f t="shared" si="42"/>
        <v>1</v>
      </c>
      <c r="G93" s="27">
        <f t="shared" si="42"/>
        <v>1</v>
      </c>
      <c r="H93" s="27">
        <f t="shared" si="42"/>
        <v>1</v>
      </c>
      <c r="I93" s="27">
        <f t="shared" si="42"/>
        <v>1</v>
      </c>
      <c r="J93" s="27">
        <f t="shared" si="42"/>
        <v>1</v>
      </c>
      <c r="K93" s="27">
        <f t="shared" si="42"/>
        <v>1</v>
      </c>
      <c r="L93" s="27">
        <f t="shared" si="42"/>
        <v>1</v>
      </c>
      <c r="M93" s="27">
        <f t="shared" si="42"/>
        <v>1</v>
      </c>
      <c r="N93" s="27">
        <f t="shared" si="42"/>
        <v>1</v>
      </c>
      <c r="O93" s="28">
        <f aca="true" t="shared" si="43" ref="O93:O99">IF(P53&gt;=P$60,1,0)</f>
        <v>1</v>
      </c>
    </row>
    <row r="94" spans="2:15" ht="12.75">
      <c r="B94" s="2" t="s">
        <v>15</v>
      </c>
      <c r="C94" s="27">
        <f t="shared" si="40"/>
        <v>1</v>
      </c>
      <c r="D94" s="27">
        <f aca="true" t="shared" si="44" ref="D94:N94">IF(D41&gt;=D$60,1,0)</f>
        <v>1</v>
      </c>
      <c r="E94" s="27">
        <f t="shared" si="44"/>
        <v>1</v>
      </c>
      <c r="F94" s="27">
        <f t="shared" si="44"/>
        <v>1</v>
      </c>
      <c r="G94" s="27">
        <f t="shared" si="44"/>
        <v>1</v>
      </c>
      <c r="H94" s="27">
        <f t="shared" si="44"/>
        <v>1</v>
      </c>
      <c r="I94" s="27">
        <f t="shared" si="44"/>
        <v>1</v>
      </c>
      <c r="J94" s="27">
        <f t="shared" si="44"/>
        <v>1</v>
      </c>
      <c r="K94" s="27">
        <f t="shared" si="44"/>
        <v>1</v>
      </c>
      <c r="L94" s="27">
        <f t="shared" si="44"/>
        <v>1</v>
      </c>
      <c r="M94" s="27">
        <f t="shared" si="44"/>
        <v>1</v>
      </c>
      <c r="N94" s="27">
        <f t="shared" si="44"/>
        <v>1</v>
      </c>
      <c r="O94" s="28">
        <f t="shared" si="43"/>
        <v>1</v>
      </c>
    </row>
    <row r="95" spans="2:15" ht="12.75">
      <c r="B95" s="2" t="s">
        <v>16</v>
      </c>
      <c r="C95" s="27">
        <f t="shared" si="40"/>
        <v>1</v>
      </c>
      <c r="D95" s="27">
        <f aca="true" t="shared" si="45" ref="D95:N95">IF(D42&gt;=D$60,1,0)</f>
        <v>1</v>
      </c>
      <c r="E95" s="27">
        <f t="shared" si="45"/>
        <v>1</v>
      </c>
      <c r="F95" s="27">
        <f t="shared" si="45"/>
        <v>1</v>
      </c>
      <c r="G95" s="27">
        <f t="shared" si="45"/>
        <v>1</v>
      </c>
      <c r="H95" s="27">
        <f t="shared" si="45"/>
        <v>1</v>
      </c>
      <c r="I95" s="27">
        <f t="shared" si="45"/>
        <v>1</v>
      </c>
      <c r="J95" s="27">
        <f t="shared" si="45"/>
        <v>1</v>
      </c>
      <c r="K95" s="27">
        <f t="shared" si="45"/>
        <v>1</v>
      </c>
      <c r="L95" s="27">
        <f t="shared" si="45"/>
        <v>1</v>
      </c>
      <c r="M95" s="27">
        <f t="shared" si="45"/>
        <v>1</v>
      </c>
      <c r="N95" s="27">
        <f t="shared" si="45"/>
        <v>0</v>
      </c>
      <c r="O95" s="28">
        <f t="shared" si="43"/>
        <v>0</v>
      </c>
    </row>
    <row r="96" spans="2:15" ht="12.75">
      <c r="B96" s="2" t="s">
        <v>17</v>
      </c>
      <c r="C96" s="27">
        <f t="shared" si="40"/>
        <v>1</v>
      </c>
      <c r="D96" s="27">
        <f aca="true" t="shared" si="46" ref="D96:N96">IF(D43&gt;=D$60,1,0)</f>
        <v>1</v>
      </c>
      <c r="E96" s="27">
        <f t="shared" si="46"/>
        <v>1</v>
      </c>
      <c r="F96" s="27">
        <f t="shared" si="46"/>
        <v>1</v>
      </c>
      <c r="G96" s="27">
        <f t="shared" si="46"/>
        <v>1</v>
      </c>
      <c r="H96" s="27">
        <f t="shared" si="46"/>
        <v>1</v>
      </c>
      <c r="I96" s="27">
        <f t="shared" si="46"/>
        <v>1</v>
      </c>
      <c r="J96" s="27">
        <f t="shared" si="46"/>
        <v>1</v>
      </c>
      <c r="K96" s="27">
        <f t="shared" si="46"/>
        <v>1</v>
      </c>
      <c r="L96" s="27">
        <f t="shared" si="46"/>
        <v>1</v>
      </c>
      <c r="M96" s="27">
        <f t="shared" si="46"/>
        <v>1</v>
      </c>
      <c r="N96" s="27">
        <f t="shared" si="46"/>
        <v>1</v>
      </c>
      <c r="O96" s="28">
        <f t="shared" si="43"/>
        <v>1</v>
      </c>
    </row>
    <row r="97" spans="2:15" ht="12.75">
      <c r="B97" s="2" t="s">
        <v>18</v>
      </c>
      <c r="C97" s="27">
        <f t="shared" si="40"/>
        <v>1</v>
      </c>
      <c r="D97" s="27">
        <f aca="true" t="shared" si="47" ref="D97:N97">IF(D44&gt;=D$60,1,0)</f>
        <v>1</v>
      </c>
      <c r="E97" s="27">
        <f t="shared" si="47"/>
        <v>1</v>
      </c>
      <c r="F97" s="27">
        <f t="shared" si="47"/>
        <v>1</v>
      </c>
      <c r="G97" s="27">
        <f t="shared" si="47"/>
        <v>1</v>
      </c>
      <c r="H97" s="27">
        <f t="shared" si="47"/>
        <v>1</v>
      </c>
      <c r="I97" s="27">
        <f t="shared" si="47"/>
        <v>1</v>
      </c>
      <c r="J97" s="27">
        <f t="shared" si="47"/>
        <v>1</v>
      </c>
      <c r="K97" s="27">
        <f t="shared" si="47"/>
        <v>1</v>
      </c>
      <c r="L97" s="27">
        <f t="shared" si="47"/>
        <v>1</v>
      </c>
      <c r="M97" s="27">
        <f t="shared" si="47"/>
        <v>1</v>
      </c>
      <c r="N97" s="27">
        <f t="shared" si="47"/>
        <v>1</v>
      </c>
      <c r="O97" s="28">
        <f t="shared" si="43"/>
        <v>1</v>
      </c>
    </row>
    <row r="98" spans="2:15" ht="12.75">
      <c r="B98" s="2" t="s">
        <v>19</v>
      </c>
      <c r="C98" s="27">
        <f aca="true" t="shared" si="48" ref="C98:N98">IF(C45&gt;=C$60,1,0)</f>
        <v>1</v>
      </c>
      <c r="D98" s="27">
        <f t="shared" si="48"/>
        <v>1</v>
      </c>
      <c r="E98" s="27">
        <f t="shared" si="48"/>
        <v>1</v>
      </c>
      <c r="F98" s="27">
        <f t="shared" si="48"/>
        <v>1</v>
      </c>
      <c r="G98" s="27">
        <f t="shared" si="48"/>
        <v>1</v>
      </c>
      <c r="H98" s="27">
        <f t="shared" si="48"/>
        <v>1</v>
      </c>
      <c r="I98" s="27">
        <f t="shared" si="48"/>
        <v>1</v>
      </c>
      <c r="J98" s="27">
        <f t="shared" si="48"/>
        <v>1</v>
      </c>
      <c r="K98" s="27">
        <f t="shared" si="48"/>
        <v>1</v>
      </c>
      <c r="L98" s="27">
        <f t="shared" si="48"/>
        <v>1</v>
      </c>
      <c r="M98" s="27">
        <f t="shared" si="48"/>
        <v>1</v>
      </c>
      <c r="N98" s="27">
        <f t="shared" si="48"/>
        <v>1</v>
      </c>
      <c r="O98" s="28">
        <f t="shared" si="43"/>
        <v>1</v>
      </c>
    </row>
    <row r="99" spans="2:15" ht="12.75">
      <c r="B99" s="2" t="s">
        <v>20</v>
      </c>
      <c r="C99" s="27">
        <f aca="true" t="shared" si="49" ref="C99:N99">IF(C46&gt;=C$60,1,0)</f>
        <v>1</v>
      </c>
      <c r="D99" s="27">
        <f t="shared" si="49"/>
        <v>1</v>
      </c>
      <c r="E99" s="27">
        <f t="shared" si="49"/>
        <v>1</v>
      </c>
      <c r="F99" s="27">
        <f t="shared" si="49"/>
        <v>1</v>
      </c>
      <c r="G99" s="27">
        <f t="shared" si="49"/>
        <v>1</v>
      </c>
      <c r="H99" s="27">
        <f t="shared" si="49"/>
        <v>1</v>
      </c>
      <c r="I99" s="27">
        <f t="shared" si="49"/>
        <v>1</v>
      </c>
      <c r="J99" s="27">
        <f t="shared" si="49"/>
        <v>1</v>
      </c>
      <c r="K99" s="27">
        <f t="shared" si="49"/>
        <v>1</v>
      </c>
      <c r="L99" s="27">
        <f t="shared" si="49"/>
        <v>1</v>
      </c>
      <c r="M99" s="27">
        <f t="shared" si="49"/>
        <v>1</v>
      </c>
      <c r="N99" s="27">
        <f t="shared" si="49"/>
        <v>0</v>
      </c>
      <c r="O99" s="28">
        <f t="shared" si="43"/>
        <v>0</v>
      </c>
    </row>
    <row r="100" spans="3:6" ht="12.75">
      <c r="C100" s="10"/>
      <c r="D100" s="10"/>
      <c r="F100" s="12"/>
    </row>
    <row r="102" spans="1:2" ht="12.75">
      <c r="A102" t="s">
        <v>56</v>
      </c>
      <c r="B102" s="7" t="s">
        <v>35</v>
      </c>
    </row>
    <row r="104" spans="3:15" ht="12.75">
      <c r="C104" s="1" t="s">
        <v>3</v>
      </c>
      <c r="D104" s="1" t="s">
        <v>4</v>
      </c>
      <c r="E104" s="1" t="s">
        <v>5</v>
      </c>
      <c r="F104" s="1" t="s">
        <v>6</v>
      </c>
      <c r="G104" s="1" t="s">
        <v>7</v>
      </c>
      <c r="H104" s="1" t="s">
        <v>8</v>
      </c>
      <c r="I104" s="1" t="s">
        <v>9</v>
      </c>
      <c r="J104" s="1" t="s">
        <v>10</v>
      </c>
      <c r="K104" s="1" t="s">
        <v>11</v>
      </c>
      <c r="L104" s="1" t="s">
        <v>12</v>
      </c>
      <c r="M104" s="1" t="s">
        <v>13</v>
      </c>
      <c r="N104" s="1" t="s">
        <v>14</v>
      </c>
      <c r="O104" s="21" t="s">
        <v>47</v>
      </c>
    </row>
    <row r="105" spans="2:15" ht="12.75">
      <c r="B105" s="2" t="s">
        <v>1</v>
      </c>
      <c r="C105" s="27">
        <f aca="true" t="shared" si="50" ref="C105:C110">IF(C39&gt;=$D$5,2,1)</f>
        <v>1</v>
      </c>
      <c r="D105" s="27">
        <f aca="true" t="shared" si="51" ref="D105:N105">IF(D39&gt;=$D$5,2,1)</f>
        <v>1</v>
      </c>
      <c r="E105" s="27">
        <f t="shared" si="51"/>
        <v>1</v>
      </c>
      <c r="F105" s="27">
        <f t="shared" si="51"/>
        <v>1</v>
      </c>
      <c r="G105" s="27">
        <f t="shared" si="51"/>
        <v>1</v>
      </c>
      <c r="H105" s="27">
        <f t="shared" si="51"/>
        <v>1</v>
      </c>
      <c r="I105" s="27">
        <f t="shared" si="51"/>
        <v>1</v>
      </c>
      <c r="J105" s="27">
        <f t="shared" si="51"/>
        <v>1</v>
      </c>
      <c r="K105" s="27">
        <f t="shared" si="51"/>
        <v>1</v>
      </c>
      <c r="L105" s="27">
        <f t="shared" si="51"/>
        <v>1</v>
      </c>
      <c r="M105" s="27">
        <f t="shared" si="51"/>
        <v>1</v>
      </c>
      <c r="N105" s="27">
        <f t="shared" si="51"/>
        <v>2</v>
      </c>
      <c r="O105" s="28">
        <f>IF(P52&gt;=$D$5,2,1)</f>
        <v>1</v>
      </c>
    </row>
    <row r="106" spans="2:15" ht="12.75">
      <c r="B106" s="2" t="s">
        <v>2</v>
      </c>
      <c r="C106" s="27">
        <f t="shared" si="50"/>
        <v>1</v>
      </c>
      <c r="D106" s="27">
        <f aca="true" t="shared" si="52" ref="D106:N106">IF(D40&gt;=$D$5,2,1)</f>
        <v>1</v>
      </c>
      <c r="E106" s="27">
        <f t="shared" si="52"/>
        <v>1</v>
      </c>
      <c r="F106" s="27">
        <f t="shared" si="52"/>
        <v>1</v>
      </c>
      <c r="G106" s="27">
        <f t="shared" si="52"/>
        <v>1</v>
      </c>
      <c r="H106" s="27">
        <f t="shared" si="52"/>
        <v>1</v>
      </c>
      <c r="I106" s="27">
        <f t="shared" si="52"/>
        <v>1</v>
      </c>
      <c r="J106" s="27">
        <f t="shared" si="52"/>
        <v>1</v>
      </c>
      <c r="K106" s="27">
        <f t="shared" si="52"/>
        <v>1</v>
      </c>
      <c r="L106" s="27">
        <f t="shared" si="52"/>
        <v>1</v>
      </c>
      <c r="M106" s="27">
        <f t="shared" si="52"/>
        <v>1</v>
      </c>
      <c r="N106" s="27">
        <f t="shared" si="52"/>
        <v>2</v>
      </c>
      <c r="O106" s="28">
        <f aca="true" t="shared" si="53" ref="O106:O112">IF(P53&gt;=$D$5,2,1)</f>
        <v>1</v>
      </c>
    </row>
    <row r="107" spans="2:15" ht="12.75">
      <c r="B107" s="2" t="s">
        <v>15</v>
      </c>
      <c r="C107" s="27">
        <f t="shared" si="50"/>
        <v>1</v>
      </c>
      <c r="D107" s="27">
        <f aca="true" t="shared" si="54" ref="D107:N107">IF(D41&gt;=$D$5,2,1)</f>
        <v>1</v>
      </c>
      <c r="E107" s="27">
        <f t="shared" si="54"/>
        <v>1</v>
      </c>
      <c r="F107" s="27">
        <f t="shared" si="54"/>
        <v>1</v>
      </c>
      <c r="G107" s="27">
        <f t="shared" si="54"/>
        <v>1</v>
      </c>
      <c r="H107" s="27">
        <f t="shared" si="54"/>
        <v>1</v>
      </c>
      <c r="I107" s="27">
        <f t="shared" si="54"/>
        <v>1</v>
      </c>
      <c r="J107" s="27">
        <f t="shared" si="54"/>
        <v>1</v>
      </c>
      <c r="K107" s="27">
        <f t="shared" si="54"/>
        <v>1</v>
      </c>
      <c r="L107" s="27">
        <f t="shared" si="54"/>
        <v>1</v>
      </c>
      <c r="M107" s="27">
        <f t="shared" si="54"/>
        <v>1</v>
      </c>
      <c r="N107" s="27">
        <f t="shared" si="54"/>
        <v>2</v>
      </c>
      <c r="O107" s="28">
        <f t="shared" si="53"/>
        <v>1</v>
      </c>
    </row>
    <row r="108" spans="2:15" ht="12.75">
      <c r="B108" s="2" t="s">
        <v>16</v>
      </c>
      <c r="C108" s="27">
        <f t="shared" si="50"/>
        <v>1</v>
      </c>
      <c r="D108" s="27">
        <f aca="true" t="shared" si="55" ref="D108:N108">IF(D42&gt;=$D$5,2,1)</f>
        <v>1</v>
      </c>
      <c r="E108" s="27">
        <f t="shared" si="55"/>
        <v>1</v>
      </c>
      <c r="F108" s="27">
        <f t="shared" si="55"/>
        <v>1</v>
      </c>
      <c r="G108" s="27">
        <f t="shared" si="55"/>
        <v>1</v>
      </c>
      <c r="H108" s="27">
        <f t="shared" si="55"/>
        <v>1</v>
      </c>
      <c r="I108" s="27">
        <f t="shared" si="55"/>
        <v>1</v>
      </c>
      <c r="J108" s="27">
        <f t="shared" si="55"/>
        <v>1</v>
      </c>
      <c r="K108" s="27">
        <f t="shared" si="55"/>
        <v>1</v>
      </c>
      <c r="L108" s="27">
        <f t="shared" si="55"/>
        <v>1</v>
      </c>
      <c r="M108" s="27">
        <f t="shared" si="55"/>
        <v>1</v>
      </c>
      <c r="N108" s="27">
        <f t="shared" si="55"/>
        <v>1</v>
      </c>
      <c r="O108" s="28">
        <f t="shared" si="53"/>
        <v>1</v>
      </c>
    </row>
    <row r="109" spans="2:15" ht="12.75">
      <c r="B109" s="2" t="s">
        <v>17</v>
      </c>
      <c r="C109" s="27">
        <f t="shared" si="50"/>
        <v>1</v>
      </c>
      <c r="D109" s="27">
        <f aca="true" t="shared" si="56" ref="D109:N109">IF(D43&gt;=$D$5,2,1)</f>
        <v>1</v>
      </c>
      <c r="E109" s="27">
        <f t="shared" si="56"/>
        <v>1</v>
      </c>
      <c r="F109" s="27">
        <f t="shared" si="56"/>
        <v>1</v>
      </c>
      <c r="G109" s="27">
        <f t="shared" si="56"/>
        <v>1</v>
      </c>
      <c r="H109" s="27">
        <f t="shared" si="56"/>
        <v>1</v>
      </c>
      <c r="I109" s="27">
        <f t="shared" si="56"/>
        <v>1</v>
      </c>
      <c r="J109" s="27">
        <f t="shared" si="56"/>
        <v>1</v>
      </c>
      <c r="K109" s="27">
        <f t="shared" si="56"/>
        <v>1</v>
      </c>
      <c r="L109" s="27">
        <f t="shared" si="56"/>
        <v>1</v>
      </c>
      <c r="M109" s="27">
        <f t="shared" si="56"/>
        <v>1</v>
      </c>
      <c r="N109" s="27">
        <f t="shared" si="56"/>
        <v>2</v>
      </c>
      <c r="O109" s="28">
        <f t="shared" si="53"/>
        <v>1</v>
      </c>
    </row>
    <row r="110" spans="2:15" ht="12.75">
      <c r="B110" s="2" t="s">
        <v>18</v>
      </c>
      <c r="C110" s="27">
        <f t="shared" si="50"/>
        <v>1</v>
      </c>
      <c r="D110" s="27">
        <f aca="true" t="shared" si="57" ref="D110:N110">IF(D44&gt;=$D$5,2,1)</f>
        <v>1</v>
      </c>
      <c r="E110" s="27">
        <f t="shared" si="57"/>
        <v>1</v>
      </c>
      <c r="F110" s="27">
        <f t="shared" si="57"/>
        <v>1</v>
      </c>
      <c r="G110" s="27">
        <f t="shared" si="57"/>
        <v>1</v>
      </c>
      <c r="H110" s="27">
        <f t="shared" si="57"/>
        <v>1</v>
      </c>
      <c r="I110" s="27">
        <f t="shared" si="57"/>
        <v>1</v>
      </c>
      <c r="J110" s="27">
        <f t="shared" si="57"/>
        <v>1</v>
      </c>
      <c r="K110" s="27">
        <f t="shared" si="57"/>
        <v>1</v>
      </c>
      <c r="L110" s="27">
        <f t="shared" si="57"/>
        <v>1</v>
      </c>
      <c r="M110" s="27">
        <f t="shared" si="57"/>
        <v>1</v>
      </c>
      <c r="N110" s="27">
        <f t="shared" si="57"/>
        <v>2</v>
      </c>
      <c r="O110" s="28">
        <f t="shared" si="53"/>
        <v>1</v>
      </c>
    </row>
    <row r="111" spans="2:15" ht="12.75">
      <c r="B111" s="2" t="s">
        <v>19</v>
      </c>
      <c r="C111" s="27">
        <f aca="true" t="shared" si="58" ref="C111:N111">IF(C45&gt;=$D$5,2,1)</f>
        <v>1</v>
      </c>
      <c r="D111" s="27">
        <f t="shared" si="58"/>
        <v>1</v>
      </c>
      <c r="E111" s="27">
        <f t="shared" si="58"/>
        <v>1</v>
      </c>
      <c r="F111" s="27">
        <f t="shared" si="58"/>
        <v>1</v>
      </c>
      <c r="G111" s="27">
        <f t="shared" si="58"/>
        <v>1</v>
      </c>
      <c r="H111" s="27">
        <f t="shared" si="58"/>
        <v>1</v>
      </c>
      <c r="I111" s="27">
        <f t="shared" si="58"/>
        <v>1</v>
      </c>
      <c r="J111" s="27">
        <f t="shared" si="58"/>
        <v>1</v>
      </c>
      <c r="K111" s="27">
        <f t="shared" si="58"/>
        <v>1</v>
      </c>
      <c r="L111" s="27">
        <f t="shared" si="58"/>
        <v>1</v>
      </c>
      <c r="M111" s="27">
        <f t="shared" si="58"/>
        <v>1</v>
      </c>
      <c r="N111" s="27">
        <f t="shared" si="58"/>
        <v>2</v>
      </c>
      <c r="O111" s="28">
        <f t="shared" si="53"/>
        <v>1</v>
      </c>
    </row>
    <row r="112" spans="2:15" ht="12.75">
      <c r="B112" s="2" t="s">
        <v>20</v>
      </c>
      <c r="C112" s="27">
        <f aca="true" t="shared" si="59" ref="C112:N112">IF(C46&gt;=$D$5,2,1)</f>
        <v>1</v>
      </c>
      <c r="D112" s="27">
        <f t="shared" si="59"/>
        <v>1</v>
      </c>
      <c r="E112" s="27">
        <f t="shared" si="59"/>
        <v>1</v>
      </c>
      <c r="F112" s="27">
        <f t="shared" si="59"/>
        <v>1</v>
      </c>
      <c r="G112" s="27">
        <f t="shared" si="59"/>
        <v>1</v>
      </c>
      <c r="H112" s="27">
        <f t="shared" si="59"/>
        <v>1</v>
      </c>
      <c r="I112" s="27">
        <f t="shared" si="59"/>
        <v>1</v>
      </c>
      <c r="J112" s="27">
        <f t="shared" si="59"/>
        <v>1</v>
      </c>
      <c r="K112" s="27">
        <f t="shared" si="59"/>
        <v>1</v>
      </c>
      <c r="L112" s="27">
        <f t="shared" si="59"/>
        <v>1</v>
      </c>
      <c r="M112" s="27">
        <f t="shared" si="59"/>
        <v>1</v>
      </c>
      <c r="N112" s="27">
        <f t="shared" si="59"/>
        <v>1</v>
      </c>
      <c r="O112" s="28">
        <f t="shared" si="53"/>
        <v>1</v>
      </c>
    </row>
    <row r="114" spans="1:2" ht="12.75">
      <c r="A114" t="s">
        <v>57</v>
      </c>
      <c r="B114" s="7" t="s">
        <v>36</v>
      </c>
    </row>
    <row r="117" spans="3:15" ht="12.75">
      <c r="C117" s="1" t="s">
        <v>3</v>
      </c>
      <c r="D117" s="1" t="s">
        <v>4</v>
      </c>
      <c r="E117" s="1" t="s">
        <v>5</v>
      </c>
      <c r="F117" s="1" t="s">
        <v>6</v>
      </c>
      <c r="G117" s="1" t="s">
        <v>7</v>
      </c>
      <c r="H117" s="1" t="s">
        <v>8</v>
      </c>
      <c r="I117" s="1" t="s">
        <v>9</v>
      </c>
      <c r="J117" s="1" t="s">
        <v>10</v>
      </c>
      <c r="K117" s="1" t="s">
        <v>11</v>
      </c>
      <c r="L117" s="1" t="s">
        <v>12</v>
      </c>
      <c r="M117" s="1" t="s">
        <v>13</v>
      </c>
      <c r="N117" s="1" t="s">
        <v>14</v>
      </c>
      <c r="O117" s="21" t="s">
        <v>47</v>
      </c>
    </row>
    <row r="118" spans="2:15" ht="12.75">
      <c r="B118" s="2" t="s">
        <v>1</v>
      </c>
      <c r="C118" s="17">
        <f aca="true" t="shared" si="60" ref="C118:C123">((C39*100)-(C$60*100)+1)</f>
        <v>-1</v>
      </c>
      <c r="D118" s="17">
        <f aca="true" t="shared" si="61" ref="D118:N118">((D39*100)-(D$60*100)+1)</f>
        <v>1</v>
      </c>
      <c r="E118" s="17">
        <f t="shared" si="61"/>
        <v>1</v>
      </c>
      <c r="F118" s="17">
        <f t="shared" si="61"/>
        <v>1</v>
      </c>
      <c r="G118" s="17">
        <f t="shared" si="61"/>
        <v>1</v>
      </c>
      <c r="H118" s="17">
        <f t="shared" si="61"/>
        <v>1</v>
      </c>
      <c r="I118" s="17">
        <f t="shared" si="61"/>
        <v>1</v>
      </c>
      <c r="J118" s="17">
        <f t="shared" si="61"/>
        <v>1</v>
      </c>
      <c r="K118" s="17">
        <f t="shared" si="61"/>
        <v>1</v>
      </c>
      <c r="L118" s="17">
        <f t="shared" si="61"/>
        <v>1</v>
      </c>
      <c r="M118" s="17">
        <f t="shared" si="61"/>
        <v>1</v>
      </c>
      <c r="N118" s="17">
        <f t="shared" si="61"/>
        <v>4.060000000000002</v>
      </c>
      <c r="O118" s="29">
        <f>((P52*100)-(P$60*100)+1)</f>
        <v>0.42617117117117687</v>
      </c>
    </row>
    <row r="119" spans="2:15" ht="12.75">
      <c r="B119" s="2" t="s">
        <v>2</v>
      </c>
      <c r="C119" s="17">
        <f t="shared" si="60"/>
        <v>3</v>
      </c>
      <c r="D119" s="17">
        <f aca="true" t="shared" si="62" ref="D119:N119">((D40*100)-(D$60*100)+1)</f>
        <v>1</v>
      </c>
      <c r="E119" s="17">
        <f t="shared" si="62"/>
        <v>1</v>
      </c>
      <c r="F119" s="17">
        <f t="shared" si="62"/>
        <v>1</v>
      </c>
      <c r="G119" s="17">
        <f t="shared" si="62"/>
        <v>1</v>
      </c>
      <c r="H119" s="17">
        <f t="shared" si="62"/>
        <v>1</v>
      </c>
      <c r="I119" s="17">
        <f t="shared" si="62"/>
        <v>1</v>
      </c>
      <c r="J119" s="17">
        <f t="shared" si="62"/>
        <v>1</v>
      </c>
      <c r="K119" s="17">
        <f t="shared" si="62"/>
        <v>1</v>
      </c>
      <c r="L119" s="17">
        <f t="shared" si="62"/>
        <v>1</v>
      </c>
      <c r="M119" s="17">
        <f t="shared" si="62"/>
        <v>1</v>
      </c>
      <c r="N119" s="17">
        <f t="shared" si="62"/>
        <v>4.060000000000002</v>
      </c>
      <c r="O119" s="29">
        <f aca="true" t="shared" si="63" ref="O119:O125">((P53*100)-(P$60*100)+1)</f>
        <v>1.3270720720720703</v>
      </c>
    </row>
    <row r="120" spans="2:15" ht="12.75">
      <c r="B120" s="2" t="s">
        <v>15</v>
      </c>
      <c r="C120" s="17">
        <f t="shared" si="60"/>
        <v>3</v>
      </c>
      <c r="D120" s="17">
        <f aca="true" t="shared" si="64" ref="D120:N120">((D41*100)-(D$60*100)+1)</f>
        <v>1</v>
      </c>
      <c r="E120" s="17">
        <f t="shared" si="64"/>
        <v>1</v>
      </c>
      <c r="F120" s="17">
        <f t="shared" si="64"/>
        <v>1</v>
      </c>
      <c r="G120" s="17">
        <f t="shared" si="64"/>
        <v>1</v>
      </c>
      <c r="H120" s="17">
        <f t="shared" si="64"/>
        <v>1</v>
      </c>
      <c r="I120" s="17">
        <f t="shared" si="64"/>
        <v>1</v>
      </c>
      <c r="J120" s="17">
        <f t="shared" si="64"/>
        <v>1</v>
      </c>
      <c r="K120" s="17">
        <f t="shared" si="64"/>
        <v>1</v>
      </c>
      <c r="L120" s="17">
        <f t="shared" si="64"/>
        <v>1</v>
      </c>
      <c r="M120" s="17">
        <f t="shared" si="64"/>
        <v>1</v>
      </c>
      <c r="N120" s="17">
        <f t="shared" si="64"/>
        <v>4.060000000000002</v>
      </c>
      <c r="O120" s="29">
        <f t="shared" si="63"/>
        <v>1.3270720720720703</v>
      </c>
    </row>
    <row r="121" spans="2:15" ht="12.75">
      <c r="B121" s="2" t="s">
        <v>16</v>
      </c>
      <c r="C121" s="17">
        <f t="shared" si="60"/>
        <v>3</v>
      </c>
      <c r="D121" s="17">
        <f aca="true" t="shared" si="65" ref="D121:N121">((D42*100)-(D$60*100)+1)</f>
        <v>1</v>
      </c>
      <c r="E121" s="17">
        <f t="shared" si="65"/>
        <v>1</v>
      </c>
      <c r="F121" s="17">
        <f t="shared" si="65"/>
        <v>1</v>
      </c>
      <c r="G121" s="17">
        <f t="shared" si="65"/>
        <v>1</v>
      </c>
      <c r="H121" s="17">
        <f t="shared" si="65"/>
        <v>1</v>
      </c>
      <c r="I121" s="17">
        <f t="shared" si="65"/>
        <v>1</v>
      </c>
      <c r="J121" s="17">
        <f t="shared" si="65"/>
        <v>1</v>
      </c>
      <c r="K121" s="17">
        <f t="shared" si="65"/>
        <v>1</v>
      </c>
      <c r="L121" s="17">
        <f t="shared" si="65"/>
        <v>1</v>
      </c>
      <c r="M121" s="17">
        <f t="shared" si="65"/>
        <v>1</v>
      </c>
      <c r="N121" s="17">
        <f t="shared" si="65"/>
        <v>-1.9399999999999977</v>
      </c>
      <c r="O121" s="29">
        <f t="shared" si="63"/>
        <v>0.35409909909908777</v>
      </c>
    </row>
    <row r="122" spans="2:15" ht="12.75">
      <c r="B122" s="2" t="s">
        <v>17</v>
      </c>
      <c r="C122" s="17">
        <f t="shared" si="60"/>
        <v>3</v>
      </c>
      <c r="D122" s="17">
        <f aca="true" t="shared" si="66" ref="D122:N122">((D43*100)-(D$60*100)+1)</f>
        <v>1</v>
      </c>
      <c r="E122" s="17">
        <f t="shared" si="66"/>
        <v>1</v>
      </c>
      <c r="F122" s="17">
        <f t="shared" si="66"/>
        <v>1</v>
      </c>
      <c r="G122" s="17">
        <f t="shared" si="66"/>
        <v>1</v>
      </c>
      <c r="H122" s="17">
        <f t="shared" si="66"/>
        <v>1</v>
      </c>
      <c r="I122" s="17">
        <f t="shared" si="66"/>
        <v>1</v>
      </c>
      <c r="J122" s="17">
        <f t="shared" si="66"/>
        <v>1</v>
      </c>
      <c r="K122" s="17">
        <f t="shared" si="66"/>
        <v>1</v>
      </c>
      <c r="L122" s="17">
        <f t="shared" si="66"/>
        <v>1</v>
      </c>
      <c r="M122" s="17">
        <f t="shared" si="66"/>
        <v>1</v>
      </c>
      <c r="N122" s="17">
        <f t="shared" si="66"/>
        <v>4.060000000000002</v>
      </c>
      <c r="O122" s="29">
        <f t="shared" si="63"/>
        <v>1.4216666666666669</v>
      </c>
    </row>
    <row r="123" spans="2:15" ht="12.75">
      <c r="B123" s="2" t="s">
        <v>18</v>
      </c>
      <c r="C123" s="17">
        <f t="shared" si="60"/>
        <v>3</v>
      </c>
      <c r="D123" s="17">
        <f aca="true" t="shared" si="67" ref="D123:N123">((D44*100)-(D$60*100)+1)</f>
        <v>1</v>
      </c>
      <c r="E123" s="17">
        <f t="shared" si="67"/>
        <v>1</v>
      </c>
      <c r="F123" s="17">
        <f t="shared" si="67"/>
        <v>1</v>
      </c>
      <c r="G123" s="17">
        <f t="shared" si="67"/>
        <v>1</v>
      </c>
      <c r="H123" s="17">
        <f t="shared" si="67"/>
        <v>1</v>
      </c>
      <c r="I123" s="17">
        <f t="shared" si="67"/>
        <v>1</v>
      </c>
      <c r="J123" s="17">
        <f t="shared" si="67"/>
        <v>1</v>
      </c>
      <c r="K123" s="17">
        <f t="shared" si="67"/>
        <v>1</v>
      </c>
      <c r="L123" s="17">
        <f t="shared" si="67"/>
        <v>1</v>
      </c>
      <c r="M123" s="17">
        <f t="shared" si="67"/>
        <v>1</v>
      </c>
      <c r="N123" s="17">
        <f t="shared" si="67"/>
        <v>4.060000000000002</v>
      </c>
      <c r="O123" s="29">
        <f t="shared" si="63"/>
        <v>1.4216666666666669</v>
      </c>
    </row>
    <row r="124" spans="2:15" ht="12.75">
      <c r="B124" s="2" t="s">
        <v>19</v>
      </c>
      <c r="C124" s="17">
        <f aca="true" t="shared" si="68" ref="C124:N124">((C45*100)-(C$60*100)+1)</f>
        <v>3</v>
      </c>
      <c r="D124" s="17">
        <f t="shared" si="68"/>
        <v>1</v>
      </c>
      <c r="E124" s="17">
        <f t="shared" si="68"/>
        <v>1</v>
      </c>
      <c r="F124" s="17">
        <f t="shared" si="68"/>
        <v>1</v>
      </c>
      <c r="G124" s="17">
        <f t="shared" si="68"/>
        <v>1</v>
      </c>
      <c r="H124" s="17">
        <f t="shared" si="68"/>
        <v>1</v>
      </c>
      <c r="I124" s="17">
        <f t="shared" si="68"/>
        <v>1</v>
      </c>
      <c r="J124" s="17">
        <f t="shared" si="68"/>
        <v>1</v>
      </c>
      <c r="K124" s="17">
        <f t="shared" si="68"/>
        <v>1</v>
      </c>
      <c r="L124" s="17">
        <f t="shared" si="68"/>
        <v>1</v>
      </c>
      <c r="M124" s="17">
        <f t="shared" si="68"/>
        <v>1</v>
      </c>
      <c r="N124" s="17">
        <f t="shared" si="68"/>
        <v>4.060000000000002</v>
      </c>
      <c r="O124" s="29">
        <f t="shared" si="63"/>
        <v>1.4216666666666669</v>
      </c>
    </row>
    <row r="125" spans="2:15" ht="12.75">
      <c r="B125" s="2" t="s">
        <v>20</v>
      </c>
      <c r="C125" s="17">
        <f aca="true" t="shared" si="69" ref="C125:N125">((C46*100)-(C$60*100)+1)</f>
        <v>3</v>
      </c>
      <c r="D125" s="17">
        <f t="shared" si="69"/>
        <v>1</v>
      </c>
      <c r="E125" s="17">
        <f t="shared" si="69"/>
        <v>1</v>
      </c>
      <c r="F125" s="17">
        <f t="shared" si="69"/>
        <v>1</v>
      </c>
      <c r="G125" s="17">
        <f t="shared" si="69"/>
        <v>1</v>
      </c>
      <c r="H125" s="17">
        <f t="shared" si="69"/>
        <v>1</v>
      </c>
      <c r="I125" s="17">
        <f t="shared" si="69"/>
        <v>1</v>
      </c>
      <c r="J125" s="17">
        <f t="shared" si="69"/>
        <v>1</v>
      </c>
      <c r="K125" s="17">
        <f t="shared" si="69"/>
        <v>1</v>
      </c>
      <c r="L125" s="17">
        <f t="shared" si="69"/>
        <v>1</v>
      </c>
      <c r="M125" s="17">
        <f t="shared" si="69"/>
        <v>1</v>
      </c>
      <c r="N125" s="17">
        <f t="shared" si="69"/>
        <v>-1.9399999999999977</v>
      </c>
      <c r="O125" s="29">
        <f t="shared" si="63"/>
        <v>0.9216666666666669</v>
      </c>
    </row>
    <row r="128" spans="1:2" ht="12.75">
      <c r="A128" t="s">
        <v>58</v>
      </c>
      <c r="B128" s="7" t="s">
        <v>37</v>
      </c>
    </row>
    <row r="130" spans="3:15" ht="12.75">
      <c r="C130" s="1" t="s">
        <v>3</v>
      </c>
      <c r="D130" s="1" t="s">
        <v>4</v>
      </c>
      <c r="E130" s="1" t="s">
        <v>5</v>
      </c>
      <c r="F130" s="1" t="s">
        <v>6</v>
      </c>
      <c r="G130" s="1" t="s">
        <v>7</v>
      </c>
      <c r="H130" s="1" t="s">
        <v>8</v>
      </c>
      <c r="I130" s="1" t="s">
        <v>9</v>
      </c>
      <c r="J130" s="1" t="s">
        <v>10</v>
      </c>
      <c r="K130" s="1" t="s">
        <v>11</v>
      </c>
      <c r="L130" s="1" t="s">
        <v>12</v>
      </c>
      <c r="M130" s="1" t="s">
        <v>13</v>
      </c>
      <c r="N130" s="1" t="s">
        <v>14</v>
      </c>
      <c r="O130" s="21" t="s">
        <v>47</v>
      </c>
    </row>
    <row r="131" spans="2:15" ht="12.75">
      <c r="B131" s="2" t="s">
        <v>1</v>
      </c>
      <c r="C131" s="32">
        <f>((C12*C92)/((C$12*C$92)+(C$13*C$93)+(C$14*C$94)+(C$15*C$95)+(C$16*C$96)+(C$17*C$97)+(C$18*C$98)+(C$19*C$99)))*(C$87*90%)</f>
        <v>0</v>
      </c>
      <c r="D131" s="32">
        <f aca="true" t="shared" si="70" ref="D131:N131">((D12*D92)/((D$12*D$92)+(D$13*D$93)+(D$14*D$94)+(D$15*D$95)+(D$16*D$96)+(D$17*D$97)+(D$18*D$98)+(D$19*D$99)))*(D$87*90%)</f>
        <v>900.0000000000008</v>
      </c>
      <c r="E131" s="32">
        <f t="shared" si="70"/>
        <v>900.0000000000008</v>
      </c>
      <c r="F131" s="32">
        <f t="shared" si="70"/>
        <v>144.00000000000014</v>
      </c>
      <c r="G131" s="32">
        <f t="shared" si="70"/>
        <v>144.00000000000014</v>
      </c>
      <c r="H131" s="32">
        <f t="shared" si="70"/>
        <v>144.00000000000014</v>
      </c>
      <c r="I131" s="32">
        <f t="shared" si="70"/>
        <v>144.0000000000001</v>
      </c>
      <c r="J131" s="32">
        <f t="shared" si="70"/>
        <v>144.0000000000001</v>
      </c>
      <c r="K131" s="32">
        <f t="shared" si="70"/>
        <v>144.0000000000001</v>
      </c>
      <c r="L131" s="32">
        <f t="shared" si="70"/>
        <v>144.0000000000001</v>
      </c>
      <c r="M131" s="32">
        <f t="shared" si="70"/>
        <v>144.0000000000001</v>
      </c>
      <c r="N131" s="32">
        <f t="shared" si="70"/>
        <v>749.38775510204</v>
      </c>
      <c r="O131" s="33">
        <f>((P12*O92)/((P$12*O$92)+(P$13*O$93)+(P$14*O$94)+(P$15*O$95)+(P$16*O$96)+(P$17*O$97)+(P$18*O$98)+(P$19*O$99)))*($O$87*90%)</f>
        <v>0</v>
      </c>
    </row>
    <row r="132" spans="2:15" ht="12.75">
      <c r="B132" s="2" t="s">
        <v>2</v>
      </c>
      <c r="C132" s="32">
        <f aca="true" t="shared" si="71" ref="C132:C138">((C13*C93)/((C$12*C$92)+(C$13*C$93)+(C$14*C$94)+(C$15*C$95)+(C$16*C$96)+(C$17*C$97)+(C$18*C$98)+(C$19*C$99)))*(C$87*90%)</f>
        <v>863.9999999999991</v>
      </c>
      <c r="D132" s="32">
        <f aca="true" t="shared" si="72" ref="D132:N132">((D13*D93)/((D$12*D$92)+(D$13*D$93)+(D$14*D$94)+(D$15*D$95)+(D$16*D$96)+(D$17*D$97)+(D$18*D$98)+(D$19*D$99)))*(D$87*90%)</f>
        <v>144.00000000000014</v>
      </c>
      <c r="E132" s="32">
        <f t="shared" si="72"/>
        <v>144.00000000000014</v>
      </c>
      <c r="F132" s="32">
        <f t="shared" si="72"/>
        <v>900.0000000000008</v>
      </c>
      <c r="G132" s="32">
        <f t="shared" si="72"/>
        <v>900.0000000000008</v>
      </c>
      <c r="H132" s="32">
        <f t="shared" si="72"/>
        <v>900.0000000000008</v>
      </c>
      <c r="I132" s="32">
        <f t="shared" si="72"/>
        <v>144.0000000000001</v>
      </c>
      <c r="J132" s="32">
        <f t="shared" si="72"/>
        <v>144.0000000000001</v>
      </c>
      <c r="K132" s="32">
        <f t="shared" si="72"/>
        <v>144.0000000000001</v>
      </c>
      <c r="L132" s="32">
        <f t="shared" si="72"/>
        <v>144.0000000000001</v>
      </c>
      <c r="M132" s="32">
        <f t="shared" si="72"/>
        <v>144.0000000000001</v>
      </c>
      <c r="N132" s="32">
        <f t="shared" si="72"/>
        <v>749.38775510204</v>
      </c>
      <c r="O132" s="33">
        <f aca="true" t="shared" si="73" ref="O132:O138">((P13*O93)/((P$12*O$92)+(P$13*O$93)+(P$14*O$94)+(P$15*O$95)+(P$16*O$96)+(P$17*O$97)+(P$18*O$98)+(P$19*O$99)))*($O$87*90%)</f>
        <v>8351.854838709678</v>
      </c>
    </row>
    <row r="133" spans="2:15" ht="12.75">
      <c r="B133" s="2" t="s">
        <v>15</v>
      </c>
      <c r="C133" s="32">
        <f t="shared" si="71"/>
        <v>863.9999999999991</v>
      </c>
      <c r="D133" s="32">
        <f aca="true" t="shared" si="74" ref="D133:N133">((D14*D94)/((D$12*D$92)+(D$13*D$93)+(D$14*D$94)+(D$15*D$95)+(D$16*D$96)+(D$17*D$97)+(D$18*D$98)+(D$19*D$99)))*(D$87*90%)</f>
        <v>144.00000000000014</v>
      </c>
      <c r="E133" s="32">
        <f t="shared" si="74"/>
        <v>144.00000000000014</v>
      </c>
      <c r="F133" s="32">
        <f t="shared" si="74"/>
        <v>144.00000000000014</v>
      </c>
      <c r="G133" s="32">
        <f t="shared" si="74"/>
        <v>144.00000000000014</v>
      </c>
      <c r="H133" s="32">
        <f t="shared" si="74"/>
        <v>144.00000000000014</v>
      </c>
      <c r="I133" s="32">
        <f t="shared" si="74"/>
        <v>900.0000000000007</v>
      </c>
      <c r="J133" s="32">
        <f t="shared" si="74"/>
        <v>900.0000000000007</v>
      </c>
      <c r="K133" s="32">
        <f t="shared" si="74"/>
        <v>900.0000000000007</v>
      </c>
      <c r="L133" s="32">
        <f t="shared" si="74"/>
        <v>144.0000000000001</v>
      </c>
      <c r="M133" s="32">
        <f t="shared" si="74"/>
        <v>144.0000000000001</v>
      </c>
      <c r="N133" s="32">
        <f t="shared" si="74"/>
        <v>749.38775510204</v>
      </c>
      <c r="O133" s="33">
        <f t="shared" si="73"/>
        <v>8351.854838709678</v>
      </c>
    </row>
    <row r="134" spans="2:15" ht="12.75">
      <c r="B134" s="2" t="s">
        <v>16</v>
      </c>
      <c r="C134" s="32">
        <f t="shared" si="71"/>
        <v>863.9999999999991</v>
      </c>
      <c r="D134" s="32">
        <f aca="true" t="shared" si="75" ref="D134:N134">((D15*D95)/((D$12*D$92)+(D$13*D$93)+(D$14*D$94)+(D$15*D$95)+(D$16*D$96)+(D$17*D$97)+(D$18*D$98)+(D$19*D$99)))*(D$87*90%)</f>
        <v>144.00000000000014</v>
      </c>
      <c r="E134" s="32">
        <f t="shared" si="75"/>
        <v>144.00000000000014</v>
      </c>
      <c r="F134" s="32">
        <f t="shared" si="75"/>
        <v>144.00000000000014</v>
      </c>
      <c r="G134" s="32">
        <f t="shared" si="75"/>
        <v>144.00000000000014</v>
      </c>
      <c r="H134" s="32">
        <f t="shared" si="75"/>
        <v>144.00000000000014</v>
      </c>
      <c r="I134" s="32">
        <f t="shared" si="75"/>
        <v>144.0000000000001</v>
      </c>
      <c r="J134" s="32">
        <f t="shared" si="75"/>
        <v>144.0000000000001</v>
      </c>
      <c r="K134" s="32">
        <f t="shared" si="75"/>
        <v>144.0000000000001</v>
      </c>
      <c r="L134" s="32">
        <f t="shared" si="75"/>
        <v>900.0000000000007</v>
      </c>
      <c r="M134" s="32">
        <f t="shared" si="75"/>
        <v>900.0000000000007</v>
      </c>
      <c r="N134" s="32">
        <f t="shared" si="75"/>
        <v>0</v>
      </c>
      <c r="O134" s="33">
        <f t="shared" si="73"/>
        <v>0</v>
      </c>
    </row>
    <row r="135" spans="2:15" ht="12.75">
      <c r="B135" s="2" t="s">
        <v>17</v>
      </c>
      <c r="C135" s="32">
        <f t="shared" si="71"/>
        <v>1619.9999999999984</v>
      </c>
      <c r="D135" s="32">
        <f aca="true" t="shared" si="76" ref="D135:N135">((D16*D96)/((D$12*D$92)+(D$13*D$93)+(D$14*D$94)+(D$15*D$95)+(D$16*D$96)+(D$17*D$97)+(D$18*D$98)+(D$19*D$99)))*(D$87*90%)</f>
        <v>270.0000000000002</v>
      </c>
      <c r="E135" s="32">
        <f t="shared" si="76"/>
        <v>270.0000000000002</v>
      </c>
      <c r="F135" s="32">
        <f t="shared" si="76"/>
        <v>270.0000000000002</v>
      </c>
      <c r="G135" s="32">
        <f t="shared" si="76"/>
        <v>270.0000000000002</v>
      </c>
      <c r="H135" s="32">
        <f t="shared" si="76"/>
        <v>270.0000000000002</v>
      </c>
      <c r="I135" s="32">
        <f t="shared" si="76"/>
        <v>270.00000000000017</v>
      </c>
      <c r="J135" s="32">
        <f t="shared" si="76"/>
        <v>270.00000000000017</v>
      </c>
      <c r="K135" s="32">
        <f t="shared" si="76"/>
        <v>270.00000000000017</v>
      </c>
      <c r="L135" s="32">
        <f t="shared" si="76"/>
        <v>270.00000000000017</v>
      </c>
      <c r="M135" s="32">
        <f t="shared" si="76"/>
        <v>270.00000000000017</v>
      </c>
      <c r="N135" s="32">
        <f t="shared" si="76"/>
        <v>1405.102040816325</v>
      </c>
      <c r="O135" s="33">
        <f t="shared" si="73"/>
        <v>6771.774193548385</v>
      </c>
    </row>
    <row r="136" spans="2:15" ht="12.75">
      <c r="B136" s="2" t="s">
        <v>18</v>
      </c>
      <c r="C136" s="32">
        <f t="shared" si="71"/>
        <v>647.9999999999993</v>
      </c>
      <c r="D136" s="32">
        <f aca="true" t="shared" si="77" ref="D136:N136">((D17*D97)/((D$12*D$92)+(D$13*D$93)+(D$14*D$94)+(D$15*D$95)+(D$16*D$96)+(D$17*D$97)+(D$18*D$98)+(D$19*D$99)))*(D$87*90%)</f>
        <v>108.00000000000009</v>
      </c>
      <c r="E136" s="32">
        <f t="shared" si="77"/>
        <v>108.00000000000009</v>
      </c>
      <c r="F136" s="32">
        <f t="shared" si="77"/>
        <v>108.00000000000009</v>
      </c>
      <c r="G136" s="32">
        <f t="shared" si="77"/>
        <v>108.00000000000009</v>
      </c>
      <c r="H136" s="32">
        <f t="shared" si="77"/>
        <v>108.00000000000009</v>
      </c>
      <c r="I136" s="32">
        <f t="shared" si="77"/>
        <v>108.00000000000007</v>
      </c>
      <c r="J136" s="32">
        <f t="shared" si="77"/>
        <v>108.00000000000007</v>
      </c>
      <c r="K136" s="32">
        <f t="shared" si="77"/>
        <v>108.00000000000007</v>
      </c>
      <c r="L136" s="32">
        <f t="shared" si="77"/>
        <v>108.00000000000007</v>
      </c>
      <c r="M136" s="32">
        <f t="shared" si="77"/>
        <v>108.00000000000007</v>
      </c>
      <c r="N136" s="32">
        <f t="shared" si="77"/>
        <v>562.0408163265299</v>
      </c>
      <c r="O136" s="33">
        <f t="shared" si="73"/>
        <v>2708.709677419355</v>
      </c>
    </row>
    <row r="137" spans="2:15" ht="12.75">
      <c r="B137" s="2" t="s">
        <v>19</v>
      </c>
      <c r="C137" s="32">
        <f t="shared" si="71"/>
        <v>431.99999999999955</v>
      </c>
      <c r="D137" s="32">
        <f aca="true" t="shared" si="78" ref="D137:N137">((D18*D98)/((D$12*D$92)+(D$13*D$93)+(D$14*D$94)+(D$15*D$95)+(D$16*D$96)+(D$17*D$97)+(D$18*D$98)+(D$19*D$99)))*(D$87*90%)</f>
        <v>72.00000000000007</v>
      </c>
      <c r="E137" s="32">
        <f t="shared" si="78"/>
        <v>72.00000000000007</v>
      </c>
      <c r="F137" s="32">
        <f t="shared" si="78"/>
        <v>72.00000000000007</v>
      </c>
      <c r="G137" s="32">
        <f t="shared" si="78"/>
        <v>72.00000000000007</v>
      </c>
      <c r="H137" s="32">
        <f t="shared" si="78"/>
        <v>72.00000000000007</v>
      </c>
      <c r="I137" s="32">
        <f t="shared" si="78"/>
        <v>72.00000000000006</v>
      </c>
      <c r="J137" s="32">
        <f t="shared" si="78"/>
        <v>72.00000000000006</v>
      </c>
      <c r="K137" s="32">
        <f t="shared" si="78"/>
        <v>72.00000000000006</v>
      </c>
      <c r="L137" s="32">
        <f t="shared" si="78"/>
        <v>72.00000000000006</v>
      </c>
      <c r="M137" s="32">
        <f t="shared" si="78"/>
        <v>72.00000000000006</v>
      </c>
      <c r="N137" s="32">
        <f t="shared" si="78"/>
        <v>374.69387755102</v>
      </c>
      <c r="O137" s="33">
        <f t="shared" si="73"/>
        <v>1805.8064516129027</v>
      </c>
    </row>
    <row r="138" spans="2:15" ht="12.75">
      <c r="B138" s="2" t="s">
        <v>20</v>
      </c>
      <c r="C138" s="32">
        <f t="shared" si="71"/>
        <v>107.99999999999989</v>
      </c>
      <c r="D138" s="32">
        <f aca="true" t="shared" si="79" ref="D138:N138">((D19*D99)/((D$12*D$92)+(D$13*D$93)+(D$14*D$94)+(D$15*D$95)+(D$16*D$96)+(D$17*D$97)+(D$18*D$98)+(D$19*D$99)))*(D$87*90%)</f>
        <v>18.000000000000018</v>
      </c>
      <c r="E138" s="32">
        <f t="shared" si="79"/>
        <v>18.000000000000018</v>
      </c>
      <c r="F138" s="32">
        <f t="shared" si="79"/>
        <v>18.000000000000018</v>
      </c>
      <c r="G138" s="32">
        <f t="shared" si="79"/>
        <v>18.000000000000018</v>
      </c>
      <c r="H138" s="32">
        <f t="shared" si="79"/>
        <v>18.000000000000018</v>
      </c>
      <c r="I138" s="32">
        <f t="shared" si="79"/>
        <v>18.000000000000014</v>
      </c>
      <c r="J138" s="32">
        <f t="shared" si="79"/>
        <v>18.000000000000014</v>
      </c>
      <c r="K138" s="32">
        <f t="shared" si="79"/>
        <v>18.000000000000014</v>
      </c>
      <c r="L138" s="32">
        <f t="shared" si="79"/>
        <v>18.000000000000014</v>
      </c>
      <c r="M138" s="32">
        <f t="shared" si="79"/>
        <v>18.000000000000014</v>
      </c>
      <c r="N138" s="32">
        <f t="shared" si="79"/>
        <v>0</v>
      </c>
      <c r="O138" s="33">
        <f t="shared" si="73"/>
        <v>0</v>
      </c>
    </row>
    <row r="141" spans="1:2" ht="12.75">
      <c r="A141" t="s">
        <v>59</v>
      </c>
      <c r="B141" s="7" t="s">
        <v>38</v>
      </c>
    </row>
    <row r="143" spans="3:15" ht="12.75">
      <c r="C143" s="1" t="s">
        <v>3</v>
      </c>
      <c r="D143" s="1" t="s">
        <v>4</v>
      </c>
      <c r="E143" s="1" t="s">
        <v>5</v>
      </c>
      <c r="F143" s="1" t="s">
        <v>6</v>
      </c>
      <c r="G143" s="1" t="s">
        <v>7</v>
      </c>
      <c r="H143" s="1" t="s">
        <v>8</v>
      </c>
      <c r="I143" s="1" t="s">
        <v>9</v>
      </c>
      <c r="J143" s="1" t="s">
        <v>10</v>
      </c>
      <c r="K143" s="1" t="s">
        <v>11</v>
      </c>
      <c r="L143" s="1" t="s">
        <v>12</v>
      </c>
      <c r="M143" s="1" t="s">
        <v>13</v>
      </c>
      <c r="N143" s="1" t="s">
        <v>14</v>
      </c>
      <c r="O143" s="21" t="s">
        <v>47</v>
      </c>
    </row>
    <row r="144" spans="2:15" ht="12.75">
      <c r="B144" s="2" t="s">
        <v>1</v>
      </c>
      <c r="C144" s="32">
        <f aca="true" t="shared" si="80" ref="C144:C149">((C12*C92*C118)/((C$12*C$92*C$118)+(C$13*C$93*C$119)+(C$14*C$94*C$120)+(C$15*C$95*C$121)+(C$16*C$96*C$122)+(C$17*C$97*C$123)+(C$18*C$98*C$124)+(C$19*C$99*C$125)))*(C$87*90%)</f>
        <v>0</v>
      </c>
      <c r="D144" s="32">
        <f aca="true" t="shared" si="81" ref="D144:N144">((D12*D92*D118)/((D$12*D$92*D$118)+(D$13*D$93*D$119)+(D$14*D$94*D$120)+(D$15*D$95*D$121)+(D$16*D$96*D$122)+(D$17*D$97*D$123)+(D$18*D$98*D$124)+(D$19*D$99*D$125)))*(D$87*90%)</f>
        <v>900.0000000000008</v>
      </c>
      <c r="E144" s="32">
        <f t="shared" si="81"/>
        <v>900.0000000000008</v>
      </c>
      <c r="F144" s="32">
        <f t="shared" si="81"/>
        <v>144.00000000000014</v>
      </c>
      <c r="G144" s="32">
        <f t="shared" si="81"/>
        <v>144.00000000000014</v>
      </c>
      <c r="H144" s="32">
        <f t="shared" si="81"/>
        <v>144.00000000000014</v>
      </c>
      <c r="I144" s="32">
        <f t="shared" si="81"/>
        <v>144.0000000000001</v>
      </c>
      <c r="J144" s="32">
        <f t="shared" si="81"/>
        <v>144.0000000000001</v>
      </c>
      <c r="K144" s="32">
        <f t="shared" si="81"/>
        <v>144.0000000000001</v>
      </c>
      <c r="L144" s="32">
        <f t="shared" si="81"/>
        <v>144.0000000000001</v>
      </c>
      <c r="M144" s="32">
        <f t="shared" si="81"/>
        <v>144.0000000000001</v>
      </c>
      <c r="N144" s="32">
        <f t="shared" si="81"/>
        <v>749.38775510204</v>
      </c>
      <c r="O144" s="33">
        <f>((P12*O92*O118)/((P$12*O$92*O$118)+(P$13*O$93*O$119)+(P$14*O$94*O$120)+(P$15*O$95*O$121)+(P$16*O$96*O$122)+(P$17*O$97*O$123)+(P$18*O$98*O$124)+(P$19*O$99*O$125)))*($O$87*90%)</f>
        <v>0</v>
      </c>
    </row>
    <row r="145" spans="2:15" ht="12.75">
      <c r="B145" s="2" t="s">
        <v>2</v>
      </c>
      <c r="C145" s="32">
        <f t="shared" si="80"/>
        <v>863.9999999999993</v>
      </c>
      <c r="D145" s="32">
        <f aca="true" t="shared" si="82" ref="D145:N145">((D13*D93*D119)/((D$12*D$92*D$118)+(D$13*D$93*D$119)+(D$14*D$94*D$120)+(D$15*D$95*D$121)+(D$16*D$96*D$122)+(D$17*D$97*D$123)+(D$18*D$98*D$124)+(D$19*D$99*D$125)))*(D$87*90%)</f>
        <v>144.00000000000014</v>
      </c>
      <c r="E145" s="32">
        <f t="shared" si="82"/>
        <v>144.00000000000014</v>
      </c>
      <c r="F145" s="32">
        <f t="shared" si="82"/>
        <v>900.0000000000008</v>
      </c>
      <c r="G145" s="32">
        <f t="shared" si="82"/>
        <v>900.0000000000008</v>
      </c>
      <c r="H145" s="32">
        <f t="shared" si="82"/>
        <v>900.0000000000008</v>
      </c>
      <c r="I145" s="32">
        <f t="shared" si="82"/>
        <v>144.0000000000001</v>
      </c>
      <c r="J145" s="32">
        <f t="shared" si="82"/>
        <v>144.0000000000001</v>
      </c>
      <c r="K145" s="32">
        <f t="shared" si="82"/>
        <v>144.0000000000001</v>
      </c>
      <c r="L145" s="32">
        <f t="shared" si="82"/>
        <v>144.0000000000001</v>
      </c>
      <c r="M145" s="32">
        <f t="shared" si="82"/>
        <v>144.0000000000001</v>
      </c>
      <c r="N145" s="32">
        <f t="shared" si="82"/>
        <v>749.38775510204</v>
      </c>
      <c r="O145" s="33">
        <f aca="true" t="shared" si="83" ref="O145:O151">((P13*O93*O119)/((P$12*O$92*O$118)+(P$13*O$93*O$119)+(P$14*O$94*O$120)+(P$15*O$95*O$121)+(P$16*O$96*O$122)+(P$17*O$97*O$123)+(P$18*O$98*O$124)+(P$19*O$99*O$125)))*($O$87*90%)</f>
        <v>8118.510908518091</v>
      </c>
    </row>
    <row r="146" spans="2:15" ht="12.75">
      <c r="B146" s="2" t="s">
        <v>15</v>
      </c>
      <c r="C146" s="32">
        <f t="shared" si="80"/>
        <v>863.9999999999993</v>
      </c>
      <c r="D146" s="32">
        <f aca="true" t="shared" si="84" ref="D146:N146">((D14*D94*D120)/((D$12*D$92*D$118)+(D$13*D$93*D$119)+(D$14*D$94*D$120)+(D$15*D$95*D$121)+(D$16*D$96*D$122)+(D$17*D$97*D$123)+(D$18*D$98*D$124)+(D$19*D$99*D$125)))*(D$87*90%)</f>
        <v>144.00000000000014</v>
      </c>
      <c r="E146" s="32">
        <f t="shared" si="84"/>
        <v>144.00000000000014</v>
      </c>
      <c r="F146" s="32">
        <f t="shared" si="84"/>
        <v>144.00000000000014</v>
      </c>
      <c r="G146" s="32">
        <f t="shared" si="84"/>
        <v>144.00000000000014</v>
      </c>
      <c r="H146" s="32">
        <f t="shared" si="84"/>
        <v>144.00000000000014</v>
      </c>
      <c r="I146" s="32">
        <f t="shared" si="84"/>
        <v>900.0000000000007</v>
      </c>
      <c r="J146" s="32">
        <f t="shared" si="84"/>
        <v>900.0000000000007</v>
      </c>
      <c r="K146" s="32">
        <f t="shared" si="84"/>
        <v>900.0000000000007</v>
      </c>
      <c r="L146" s="32">
        <f t="shared" si="84"/>
        <v>144.0000000000001</v>
      </c>
      <c r="M146" s="32">
        <f t="shared" si="84"/>
        <v>144.0000000000001</v>
      </c>
      <c r="N146" s="32">
        <f t="shared" si="84"/>
        <v>749.38775510204</v>
      </c>
      <c r="O146" s="33">
        <f t="shared" si="83"/>
        <v>8118.510908518091</v>
      </c>
    </row>
    <row r="147" spans="2:15" ht="12.75">
      <c r="B147" s="2" t="s">
        <v>16</v>
      </c>
      <c r="C147" s="32">
        <f t="shared" si="80"/>
        <v>863.9999999999993</v>
      </c>
      <c r="D147" s="32">
        <f aca="true" t="shared" si="85" ref="D147:N147">((D15*D95*D121)/((D$12*D$92*D$118)+(D$13*D$93*D$119)+(D$14*D$94*D$120)+(D$15*D$95*D$121)+(D$16*D$96*D$122)+(D$17*D$97*D$123)+(D$18*D$98*D$124)+(D$19*D$99*D$125)))*(D$87*90%)</f>
        <v>144.00000000000014</v>
      </c>
      <c r="E147" s="32">
        <f t="shared" si="85"/>
        <v>144.00000000000014</v>
      </c>
      <c r="F147" s="32">
        <f t="shared" si="85"/>
        <v>144.00000000000014</v>
      </c>
      <c r="G147" s="32">
        <f t="shared" si="85"/>
        <v>144.00000000000014</v>
      </c>
      <c r="H147" s="32">
        <f t="shared" si="85"/>
        <v>144.00000000000014</v>
      </c>
      <c r="I147" s="32">
        <f t="shared" si="85"/>
        <v>144.0000000000001</v>
      </c>
      <c r="J147" s="32">
        <f t="shared" si="85"/>
        <v>144.0000000000001</v>
      </c>
      <c r="K147" s="32">
        <f t="shared" si="85"/>
        <v>144.0000000000001</v>
      </c>
      <c r="L147" s="32">
        <f t="shared" si="85"/>
        <v>900.0000000000007</v>
      </c>
      <c r="M147" s="32">
        <f t="shared" si="85"/>
        <v>900.0000000000007</v>
      </c>
      <c r="N147" s="32">
        <f t="shared" si="85"/>
        <v>0</v>
      </c>
      <c r="O147" s="33">
        <f t="shared" si="83"/>
        <v>0</v>
      </c>
    </row>
    <row r="148" spans="2:15" ht="12.75">
      <c r="B148" s="2" t="s">
        <v>17</v>
      </c>
      <c r="C148" s="32">
        <f t="shared" si="80"/>
        <v>1619.9999999999984</v>
      </c>
      <c r="D148" s="32">
        <f aca="true" t="shared" si="86" ref="D148:N148">((D16*D96*D122)/((D$12*D$92*D$118)+(D$13*D$93*D$119)+(D$14*D$94*D$120)+(D$15*D$95*D$121)+(D$16*D$96*D$122)+(D$17*D$97*D$123)+(D$18*D$98*D$124)+(D$19*D$99*D$125)))*(D$87*90%)</f>
        <v>270.0000000000002</v>
      </c>
      <c r="E148" s="32">
        <f t="shared" si="86"/>
        <v>270.0000000000002</v>
      </c>
      <c r="F148" s="32">
        <f t="shared" si="86"/>
        <v>270.0000000000002</v>
      </c>
      <c r="G148" s="32">
        <f t="shared" si="86"/>
        <v>270.0000000000002</v>
      </c>
      <c r="H148" s="32">
        <f t="shared" si="86"/>
        <v>270.0000000000002</v>
      </c>
      <c r="I148" s="32">
        <f t="shared" si="86"/>
        <v>270.00000000000017</v>
      </c>
      <c r="J148" s="32">
        <f t="shared" si="86"/>
        <v>270.00000000000017</v>
      </c>
      <c r="K148" s="32">
        <f t="shared" si="86"/>
        <v>270.00000000000017</v>
      </c>
      <c r="L148" s="32">
        <f t="shared" si="86"/>
        <v>270.00000000000017</v>
      </c>
      <c r="M148" s="32">
        <f t="shared" si="86"/>
        <v>270.00000000000017</v>
      </c>
      <c r="N148" s="32">
        <f t="shared" si="86"/>
        <v>1405.102040816325</v>
      </c>
      <c r="O148" s="33">
        <f t="shared" si="83"/>
        <v>7051.78690977829</v>
      </c>
    </row>
    <row r="149" spans="2:15" ht="12.75">
      <c r="B149" s="2" t="s">
        <v>18</v>
      </c>
      <c r="C149" s="32">
        <f t="shared" si="80"/>
        <v>647.9999999999994</v>
      </c>
      <c r="D149" s="32">
        <f aca="true" t="shared" si="87" ref="D149:N149">((D17*D97*D123)/((D$12*D$92*D$118)+(D$13*D$93*D$119)+(D$14*D$94*D$120)+(D$15*D$95*D$121)+(D$16*D$96*D$122)+(D$17*D$97*D$123)+(D$18*D$98*D$124)+(D$19*D$99*D$125)))*(D$87*90%)</f>
        <v>108.00000000000009</v>
      </c>
      <c r="E149" s="32">
        <f t="shared" si="87"/>
        <v>108.00000000000009</v>
      </c>
      <c r="F149" s="32">
        <f t="shared" si="87"/>
        <v>108.00000000000009</v>
      </c>
      <c r="G149" s="32">
        <f t="shared" si="87"/>
        <v>108.00000000000009</v>
      </c>
      <c r="H149" s="32">
        <f t="shared" si="87"/>
        <v>108.00000000000009</v>
      </c>
      <c r="I149" s="32">
        <f t="shared" si="87"/>
        <v>108.00000000000007</v>
      </c>
      <c r="J149" s="32">
        <f t="shared" si="87"/>
        <v>108.00000000000007</v>
      </c>
      <c r="K149" s="32">
        <f t="shared" si="87"/>
        <v>108.00000000000007</v>
      </c>
      <c r="L149" s="32">
        <f t="shared" si="87"/>
        <v>108.00000000000007</v>
      </c>
      <c r="M149" s="32">
        <f t="shared" si="87"/>
        <v>108.00000000000007</v>
      </c>
      <c r="N149" s="32">
        <f t="shared" si="87"/>
        <v>562.0408163265299</v>
      </c>
      <c r="O149" s="33">
        <f t="shared" si="83"/>
        <v>2820.7147639113173</v>
      </c>
    </row>
    <row r="150" spans="2:15" ht="12.75">
      <c r="B150" s="2" t="s">
        <v>19</v>
      </c>
      <c r="C150" s="32">
        <f aca="true" t="shared" si="88" ref="C150:N150">((C18*C98*C124)/((C$12*C$92*C$118)+(C$13*C$93*C$119)+(C$14*C$94*C$120)+(C$15*C$95*C$121)+(C$16*C$96*C$122)+(C$17*C$97*C$123)+(C$18*C$98*C$124)+(C$19*C$99*C$125)))*(C$87*90%)</f>
        <v>431.99999999999966</v>
      </c>
      <c r="D150" s="32">
        <f t="shared" si="88"/>
        <v>72.00000000000007</v>
      </c>
      <c r="E150" s="32">
        <f t="shared" si="88"/>
        <v>72.00000000000007</v>
      </c>
      <c r="F150" s="32">
        <f t="shared" si="88"/>
        <v>72.00000000000007</v>
      </c>
      <c r="G150" s="32">
        <f t="shared" si="88"/>
        <v>72.00000000000007</v>
      </c>
      <c r="H150" s="32">
        <f t="shared" si="88"/>
        <v>72.00000000000007</v>
      </c>
      <c r="I150" s="32">
        <f t="shared" si="88"/>
        <v>72.00000000000006</v>
      </c>
      <c r="J150" s="32">
        <f t="shared" si="88"/>
        <v>72.00000000000006</v>
      </c>
      <c r="K150" s="32">
        <f t="shared" si="88"/>
        <v>72.00000000000006</v>
      </c>
      <c r="L150" s="32">
        <f t="shared" si="88"/>
        <v>72.00000000000006</v>
      </c>
      <c r="M150" s="32">
        <f t="shared" si="88"/>
        <v>72.00000000000006</v>
      </c>
      <c r="N150" s="32">
        <f t="shared" si="88"/>
        <v>374.69387755102</v>
      </c>
      <c r="O150" s="33">
        <f t="shared" si="83"/>
        <v>1880.4765092742107</v>
      </c>
    </row>
    <row r="151" spans="2:15" ht="12.75">
      <c r="B151" s="2" t="s">
        <v>20</v>
      </c>
      <c r="C151" s="32">
        <f aca="true" t="shared" si="89" ref="C151:N151">((C19*C99*C125)/((C$12*C$92*C$118)+(C$13*C$93*C$119)+(C$14*C$94*C$120)+(C$15*C$95*C$121)+(C$16*C$96*C$122)+(C$17*C$97*C$123)+(C$18*C$98*C$124)+(C$19*C$99*C$125)))*(C$87*90%)</f>
        <v>107.99999999999991</v>
      </c>
      <c r="D151" s="32">
        <f t="shared" si="89"/>
        <v>18.000000000000018</v>
      </c>
      <c r="E151" s="32">
        <f t="shared" si="89"/>
        <v>18.000000000000018</v>
      </c>
      <c r="F151" s="32">
        <f t="shared" si="89"/>
        <v>18.000000000000018</v>
      </c>
      <c r="G151" s="32">
        <f t="shared" si="89"/>
        <v>18.000000000000018</v>
      </c>
      <c r="H151" s="32">
        <f t="shared" si="89"/>
        <v>18.000000000000018</v>
      </c>
      <c r="I151" s="32">
        <f t="shared" si="89"/>
        <v>18.000000000000014</v>
      </c>
      <c r="J151" s="32">
        <f t="shared" si="89"/>
        <v>18.000000000000014</v>
      </c>
      <c r="K151" s="32">
        <f t="shared" si="89"/>
        <v>18.000000000000014</v>
      </c>
      <c r="L151" s="32">
        <f t="shared" si="89"/>
        <v>18.000000000000014</v>
      </c>
      <c r="M151" s="32">
        <f t="shared" si="89"/>
        <v>18.000000000000014</v>
      </c>
      <c r="N151" s="32">
        <f t="shared" si="89"/>
        <v>0</v>
      </c>
      <c r="O151" s="33">
        <f t="shared" si="83"/>
        <v>0</v>
      </c>
    </row>
    <row r="154" spans="1:2" ht="12.75">
      <c r="A154" t="s">
        <v>60</v>
      </c>
      <c r="B154" s="7" t="s">
        <v>39</v>
      </c>
    </row>
    <row r="156" spans="3:15" ht="12.75">
      <c r="C156" s="1" t="s">
        <v>3</v>
      </c>
      <c r="D156" s="1" t="s">
        <v>4</v>
      </c>
      <c r="E156" s="1" t="s">
        <v>5</v>
      </c>
      <c r="F156" s="1" t="s">
        <v>6</v>
      </c>
      <c r="G156" s="1" t="s">
        <v>7</v>
      </c>
      <c r="H156" s="1" t="s">
        <v>8</v>
      </c>
      <c r="I156" s="1" t="s">
        <v>9</v>
      </c>
      <c r="J156" s="1" t="s">
        <v>10</v>
      </c>
      <c r="K156" s="1" t="s">
        <v>11</v>
      </c>
      <c r="L156" s="1" t="s">
        <v>12</v>
      </c>
      <c r="M156" s="1" t="s">
        <v>13</v>
      </c>
      <c r="N156" s="1" t="s">
        <v>14</v>
      </c>
      <c r="O156" s="21" t="s">
        <v>47</v>
      </c>
    </row>
    <row r="157" spans="2:15" ht="12.75">
      <c r="B157" s="2" t="s">
        <v>1</v>
      </c>
      <c r="C157" s="32">
        <f aca="true" t="shared" si="90" ref="C157:C162">((C12*C92*C105)/((C$12*C$92*C$105)+(C$13*C$93*C$106)+(C$14*C$94*C$107)+(C$15*C$95*C$108)+(C$16*C$96*C$109)+(C$17*C$97*C$110)+(C$18*C$98*C$111)+(C$19*C$99*C$112)))*(C$87*90%)</f>
        <v>0</v>
      </c>
      <c r="D157" s="32">
        <f aca="true" t="shared" si="91" ref="D157:N157">((D12*D92*D105)/((D$12*D$92*D$105)+(D$13*D$93*D$106)+(D$14*D$94*D$107)+(D$15*D$95*D$108)+(D$16*D$96*D$109)+(D$17*D$97*D$110)+(D$18*D$98*D$111)+(D$19*D$99*D$112)))*(D$87*90%)</f>
        <v>900.0000000000008</v>
      </c>
      <c r="E157" s="32">
        <f t="shared" si="91"/>
        <v>900.0000000000008</v>
      </c>
      <c r="F157" s="32">
        <f t="shared" si="91"/>
        <v>144.00000000000014</v>
      </c>
      <c r="G157" s="32">
        <f t="shared" si="91"/>
        <v>144.00000000000014</v>
      </c>
      <c r="H157" s="32">
        <f t="shared" si="91"/>
        <v>144.00000000000014</v>
      </c>
      <c r="I157" s="32">
        <f t="shared" si="91"/>
        <v>144.0000000000001</v>
      </c>
      <c r="J157" s="32">
        <f t="shared" si="91"/>
        <v>144.0000000000001</v>
      </c>
      <c r="K157" s="32">
        <f t="shared" si="91"/>
        <v>144.0000000000001</v>
      </c>
      <c r="L157" s="32">
        <f t="shared" si="91"/>
        <v>144.0000000000001</v>
      </c>
      <c r="M157" s="32">
        <f t="shared" si="91"/>
        <v>144.0000000000001</v>
      </c>
      <c r="N157" s="32">
        <f t="shared" si="91"/>
        <v>749.38775510204</v>
      </c>
      <c r="O157" s="33">
        <f>((P12*O92*O105)/((P$12*O$92*O$105)+(P$13*O$93*O$106)+(P$14*O$94*O$107)+(P$15*O$95*O$108)+(P$16*O$96*O$109)+(P$17*O$97*O$110)+(P$18*O$98*O$111)+(P$19*O$99*O$112)))*(O$87*90%)</f>
        <v>0</v>
      </c>
    </row>
    <row r="158" spans="2:15" ht="12.75">
      <c r="B158" s="2" t="s">
        <v>2</v>
      </c>
      <c r="C158" s="32">
        <f t="shared" si="90"/>
        <v>863.9999999999991</v>
      </c>
      <c r="D158" s="32">
        <f aca="true" t="shared" si="92" ref="D158:N158">((D13*D93*D106)/((D$12*D$92*D$105)+(D$13*D$93*D$106)+(D$14*D$94*D$107)+(D$15*D$95*D$108)+(D$16*D$96*D$109)+(D$17*D$97*D$110)+(D$18*D$98*D$111)+(D$19*D$99*D$112)))*(D$87*90%)</f>
        <v>144.00000000000014</v>
      </c>
      <c r="E158" s="32">
        <f t="shared" si="92"/>
        <v>144.00000000000014</v>
      </c>
      <c r="F158" s="32">
        <f t="shared" si="92"/>
        <v>900.0000000000008</v>
      </c>
      <c r="G158" s="32">
        <f t="shared" si="92"/>
        <v>900.0000000000008</v>
      </c>
      <c r="H158" s="32">
        <f t="shared" si="92"/>
        <v>900.0000000000008</v>
      </c>
      <c r="I158" s="32">
        <f t="shared" si="92"/>
        <v>144.0000000000001</v>
      </c>
      <c r="J158" s="32">
        <f t="shared" si="92"/>
        <v>144.0000000000001</v>
      </c>
      <c r="K158" s="32">
        <f t="shared" si="92"/>
        <v>144.0000000000001</v>
      </c>
      <c r="L158" s="32">
        <f t="shared" si="92"/>
        <v>144.0000000000001</v>
      </c>
      <c r="M158" s="32">
        <f t="shared" si="92"/>
        <v>144.0000000000001</v>
      </c>
      <c r="N158" s="32">
        <f t="shared" si="92"/>
        <v>749.38775510204</v>
      </c>
      <c r="O158" s="33">
        <f aca="true" t="shared" si="93" ref="O158:O164">((P13*O93*O106)/((P$12*O$92*O$105)+(P$13*O$93*O$106)+(P$14*O$94*O$107)+(P$15*O$95*O$108)+(P$16*O$96*O$109)+(P$17*O$97*O$110)+(P$18*O$98*O$111)+(P$19*O$99*O$112)))*(O$87*90%)</f>
        <v>8351.854838709678</v>
      </c>
    </row>
    <row r="159" spans="2:15" ht="12.75">
      <c r="B159" s="2" t="s">
        <v>15</v>
      </c>
      <c r="C159" s="32">
        <f t="shared" si="90"/>
        <v>863.9999999999991</v>
      </c>
      <c r="D159" s="32">
        <f aca="true" t="shared" si="94" ref="D159:N159">((D14*D94*D107)/((D$12*D$92*D$105)+(D$13*D$93*D$106)+(D$14*D$94*D$107)+(D$15*D$95*D$108)+(D$16*D$96*D$109)+(D$17*D$97*D$110)+(D$18*D$98*D$111)+(D$19*D$99*D$112)))*(D$87*90%)</f>
        <v>144.00000000000014</v>
      </c>
      <c r="E159" s="32">
        <f t="shared" si="94"/>
        <v>144.00000000000014</v>
      </c>
      <c r="F159" s="32">
        <f t="shared" si="94"/>
        <v>144.00000000000014</v>
      </c>
      <c r="G159" s="32">
        <f t="shared" si="94"/>
        <v>144.00000000000014</v>
      </c>
      <c r="H159" s="32">
        <f t="shared" si="94"/>
        <v>144.00000000000014</v>
      </c>
      <c r="I159" s="32">
        <f t="shared" si="94"/>
        <v>900.0000000000007</v>
      </c>
      <c r="J159" s="32">
        <f t="shared" si="94"/>
        <v>900.0000000000007</v>
      </c>
      <c r="K159" s="32">
        <f t="shared" si="94"/>
        <v>900.0000000000007</v>
      </c>
      <c r="L159" s="32">
        <f t="shared" si="94"/>
        <v>144.0000000000001</v>
      </c>
      <c r="M159" s="32">
        <f t="shared" si="94"/>
        <v>144.0000000000001</v>
      </c>
      <c r="N159" s="32">
        <f t="shared" si="94"/>
        <v>749.38775510204</v>
      </c>
      <c r="O159" s="33">
        <f t="shared" si="93"/>
        <v>8351.854838709678</v>
      </c>
    </row>
    <row r="160" spans="2:15" ht="12.75">
      <c r="B160" s="2" t="s">
        <v>16</v>
      </c>
      <c r="C160" s="32">
        <f t="shared" si="90"/>
        <v>863.9999999999991</v>
      </c>
      <c r="D160" s="32">
        <f aca="true" t="shared" si="95" ref="D160:N160">((D15*D95*D108)/((D$12*D$92*D$105)+(D$13*D$93*D$106)+(D$14*D$94*D$107)+(D$15*D$95*D$108)+(D$16*D$96*D$109)+(D$17*D$97*D$110)+(D$18*D$98*D$111)+(D$19*D$99*D$112)))*(D$87*90%)</f>
        <v>144.00000000000014</v>
      </c>
      <c r="E160" s="32">
        <f t="shared" si="95"/>
        <v>144.00000000000014</v>
      </c>
      <c r="F160" s="32">
        <f t="shared" si="95"/>
        <v>144.00000000000014</v>
      </c>
      <c r="G160" s="32">
        <f t="shared" si="95"/>
        <v>144.00000000000014</v>
      </c>
      <c r="H160" s="32">
        <f t="shared" si="95"/>
        <v>144.00000000000014</v>
      </c>
      <c r="I160" s="32">
        <f t="shared" si="95"/>
        <v>144.0000000000001</v>
      </c>
      <c r="J160" s="32">
        <f t="shared" si="95"/>
        <v>144.0000000000001</v>
      </c>
      <c r="K160" s="32">
        <f t="shared" si="95"/>
        <v>144.0000000000001</v>
      </c>
      <c r="L160" s="32">
        <f t="shared" si="95"/>
        <v>900.0000000000007</v>
      </c>
      <c r="M160" s="32">
        <f t="shared" si="95"/>
        <v>900.0000000000007</v>
      </c>
      <c r="N160" s="32">
        <f t="shared" si="95"/>
        <v>0</v>
      </c>
      <c r="O160" s="33">
        <f t="shared" si="93"/>
        <v>0</v>
      </c>
    </row>
    <row r="161" spans="2:15" ht="12.75">
      <c r="B161" s="2" t="s">
        <v>17</v>
      </c>
      <c r="C161" s="32">
        <f t="shared" si="90"/>
        <v>1619.9999999999984</v>
      </c>
      <c r="D161" s="32">
        <f aca="true" t="shared" si="96" ref="D161:N161">((D16*D96*D109)/((D$12*D$92*D$105)+(D$13*D$93*D$106)+(D$14*D$94*D$107)+(D$15*D$95*D$108)+(D$16*D$96*D$109)+(D$17*D$97*D$110)+(D$18*D$98*D$111)+(D$19*D$99*D$112)))*(D$87*90%)</f>
        <v>270.0000000000002</v>
      </c>
      <c r="E161" s="32">
        <f t="shared" si="96"/>
        <v>270.0000000000002</v>
      </c>
      <c r="F161" s="32">
        <f t="shared" si="96"/>
        <v>270.0000000000002</v>
      </c>
      <c r="G161" s="32">
        <f t="shared" si="96"/>
        <v>270.0000000000002</v>
      </c>
      <c r="H161" s="32">
        <f t="shared" si="96"/>
        <v>270.0000000000002</v>
      </c>
      <c r="I161" s="32">
        <f t="shared" si="96"/>
        <v>270.00000000000017</v>
      </c>
      <c r="J161" s="32">
        <f t="shared" si="96"/>
        <v>270.00000000000017</v>
      </c>
      <c r="K161" s="32">
        <f t="shared" si="96"/>
        <v>270.00000000000017</v>
      </c>
      <c r="L161" s="32">
        <f t="shared" si="96"/>
        <v>270.00000000000017</v>
      </c>
      <c r="M161" s="32">
        <f t="shared" si="96"/>
        <v>270.00000000000017</v>
      </c>
      <c r="N161" s="32">
        <f t="shared" si="96"/>
        <v>1405.102040816325</v>
      </c>
      <c r="O161" s="33">
        <f t="shared" si="93"/>
        <v>6771.774193548385</v>
      </c>
    </row>
    <row r="162" spans="2:15" ht="12.75">
      <c r="B162" s="2" t="s">
        <v>18</v>
      </c>
      <c r="C162" s="32">
        <f t="shared" si="90"/>
        <v>647.9999999999993</v>
      </c>
      <c r="D162" s="32">
        <f aca="true" t="shared" si="97" ref="D162:N162">((D17*D97*D110)/((D$12*D$92*D$105)+(D$13*D$93*D$106)+(D$14*D$94*D$107)+(D$15*D$95*D$108)+(D$16*D$96*D$109)+(D$17*D$97*D$110)+(D$18*D$98*D$111)+(D$19*D$99*D$112)))*(D$87*90%)</f>
        <v>108.00000000000009</v>
      </c>
      <c r="E162" s="32">
        <f t="shared" si="97"/>
        <v>108.00000000000009</v>
      </c>
      <c r="F162" s="32">
        <f t="shared" si="97"/>
        <v>108.00000000000009</v>
      </c>
      <c r="G162" s="32">
        <f t="shared" si="97"/>
        <v>108.00000000000009</v>
      </c>
      <c r="H162" s="32">
        <f t="shared" si="97"/>
        <v>108.00000000000009</v>
      </c>
      <c r="I162" s="32">
        <f t="shared" si="97"/>
        <v>108.00000000000007</v>
      </c>
      <c r="J162" s="32">
        <f t="shared" si="97"/>
        <v>108.00000000000007</v>
      </c>
      <c r="K162" s="32">
        <f t="shared" si="97"/>
        <v>108.00000000000007</v>
      </c>
      <c r="L162" s="32">
        <f t="shared" si="97"/>
        <v>108.00000000000007</v>
      </c>
      <c r="M162" s="32">
        <f t="shared" si="97"/>
        <v>108.00000000000007</v>
      </c>
      <c r="N162" s="32">
        <f t="shared" si="97"/>
        <v>562.0408163265299</v>
      </c>
      <c r="O162" s="33">
        <f t="shared" si="93"/>
        <v>2708.709677419355</v>
      </c>
    </row>
    <row r="163" spans="2:15" ht="12.75">
      <c r="B163" s="2" t="s">
        <v>19</v>
      </c>
      <c r="C163" s="32">
        <f aca="true" t="shared" si="98" ref="C163:N163">((C18*C98*C111)/((C$12*C$92*C$105)+(C$13*C$93*C$106)+(C$14*C$94*C$107)+(C$15*C$95*C$108)+(C$16*C$96*C$109)+(C$17*C$97*C$110)+(C$18*C$98*C$111)+(C$19*C$99*C$112)))*(C$87*90%)</f>
        <v>431.99999999999955</v>
      </c>
      <c r="D163" s="32">
        <f t="shared" si="98"/>
        <v>72.00000000000007</v>
      </c>
      <c r="E163" s="32">
        <f t="shared" si="98"/>
        <v>72.00000000000007</v>
      </c>
      <c r="F163" s="32">
        <f t="shared" si="98"/>
        <v>72.00000000000007</v>
      </c>
      <c r="G163" s="32">
        <f t="shared" si="98"/>
        <v>72.00000000000007</v>
      </c>
      <c r="H163" s="32">
        <f t="shared" si="98"/>
        <v>72.00000000000007</v>
      </c>
      <c r="I163" s="32">
        <f t="shared" si="98"/>
        <v>72.00000000000006</v>
      </c>
      <c r="J163" s="32">
        <f t="shared" si="98"/>
        <v>72.00000000000006</v>
      </c>
      <c r="K163" s="32">
        <f t="shared" si="98"/>
        <v>72.00000000000006</v>
      </c>
      <c r="L163" s="32">
        <f t="shared" si="98"/>
        <v>72.00000000000006</v>
      </c>
      <c r="M163" s="32">
        <f t="shared" si="98"/>
        <v>72.00000000000006</v>
      </c>
      <c r="N163" s="32">
        <f t="shared" si="98"/>
        <v>374.69387755102</v>
      </c>
      <c r="O163" s="33">
        <f t="shared" si="93"/>
        <v>1805.8064516129027</v>
      </c>
    </row>
    <row r="164" spans="2:15" ht="12.75">
      <c r="B164" s="2" t="s">
        <v>20</v>
      </c>
      <c r="C164" s="32">
        <f aca="true" t="shared" si="99" ref="C164:N164">((C19*C99*C112)/((C$12*C$92*C$105)+(C$13*C$93*C$106)+(C$14*C$94*C$107)+(C$15*C$95*C$108)+(C$16*C$96*C$109)+(C$17*C$97*C$110)+(C$18*C$98*C$111)+(C$19*C$99*C$112)))*(C$87*90%)</f>
        <v>107.99999999999989</v>
      </c>
      <c r="D164" s="32">
        <f t="shared" si="99"/>
        <v>18.000000000000018</v>
      </c>
      <c r="E164" s="32">
        <f t="shared" si="99"/>
        <v>18.000000000000018</v>
      </c>
      <c r="F164" s="32">
        <f t="shared" si="99"/>
        <v>18.000000000000018</v>
      </c>
      <c r="G164" s="32">
        <f t="shared" si="99"/>
        <v>18.000000000000018</v>
      </c>
      <c r="H164" s="32">
        <f t="shared" si="99"/>
        <v>18.000000000000018</v>
      </c>
      <c r="I164" s="32">
        <f t="shared" si="99"/>
        <v>18.000000000000014</v>
      </c>
      <c r="J164" s="32">
        <f t="shared" si="99"/>
        <v>18.000000000000014</v>
      </c>
      <c r="K164" s="32">
        <f t="shared" si="99"/>
        <v>18.000000000000014</v>
      </c>
      <c r="L164" s="32">
        <f t="shared" si="99"/>
        <v>18.000000000000014</v>
      </c>
      <c r="M164" s="32">
        <f t="shared" si="99"/>
        <v>18.000000000000014</v>
      </c>
      <c r="N164" s="32">
        <f t="shared" si="99"/>
        <v>0</v>
      </c>
      <c r="O164" s="33">
        <f t="shared" si="93"/>
        <v>0</v>
      </c>
    </row>
    <row r="169" spans="1:2" ht="12.75">
      <c r="A169" t="s">
        <v>61</v>
      </c>
      <c r="B169" s="7" t="s">
        <v>40</v>
      </c>
    </row>
    <row r="171" spans="3:15" ht="12.75">
      <c r="C171" s="1" t="s">
        <v>3</v>
      </c>
      <c r="D171" s="1" t="s">
        <v>4</v>
      </c>
      <c r="E171" s="1" t="s">
        <v>5</v>
      </c>
      <c r="F171" s="1" t="s">
        <v>6</v>
      </c>
      <c r="G171" s="1" t="s">
        <v>7</v>
      </c>
      <c r="H171" s="1" t="s">
        <v>8</v>
      </c>
      <c r="I171" s="1" t="s">
        <v>9</v>
      </c>
      <c r="J171" s="1" t="s">
        <v>10</v>
      </c>
      <c r="K171" s="1" t="s">
        <v>11</v>
      </c>
      <c r="L171" s="1" t="s">
        <v>12</v>
      </c>
      <c r="M171" s="1" t="s">
        <v>13</v>
      </c>
      <c r="N171" s="1" t="s">
        <v>14</v>
      </c>
      <c r="O171" s="21" t="s">
        <v>47</v>
      </c>
    </row>
    <row r="172" spans="2:15" ht="12.75">
      <c r="B172" s="2" t="s">
        <v>1</v>
      </c>
      <c r="C172" s="32">
        <f aca="true" t="shared" si="100" ref="C172:C177">((C12*C92*C105*C118)/((C$12*C$92*C$105*C$118)+(C$13*C$93*C$106*C$119)+(C$14*C$94*C$107*C$120)+(C$15*C$95*C$108*C$121)+(C$16*C$96*C$109*C$122)+(C$17*C$97*C$110*C$123)+(C$18*C$98*C$111*C$124)+(C$19*C$99*C$112*C$125)))*(C$87*90%)</f>
        <v>0</v>
      </c>
      <c r="D172" s="32">
        <f aca="true" t="shared" si="101" ref="D172:N172">((D12*D92*D105*D118)/((D$12*D$92*D$105*D$118)+(D$13*D$93*D$106*D$119)+(D$14*D$94*D$107*D$120)+(D$15*D$95*D$108*D$121)+(D$16*D$96*D$109*D$122)+(D$17*D$97*D$110*D$123)+(D$18*D$98*D$111*D$124)+(D$19*D$99*D$112*D$125)))*(D$87*90%)</f>
        <v>900.0000000000008</v>
      </c>
      <c r="E172" s="32">
        <f t="shared" si="101"/>
        <v>900.0000000000008</v>
      </c>
      <c r="F172" s="32">
        <f t="shared" si="101"/>
        <v>144.00000000000014</v>
      </c>
      <c r="G172" s="32">
        <f t="shared" si="101"/>
        <v>144.00000000000014</v>
      </c>
      <c r="H172" s="32">
        <f t="shared" si="101"/>
        <v>144.00000000000014</v>
      </c>
      <c r="I172" s="32">
        <f t="shared" si="101"/>
        <v>144.0000000000001</v>
      </c>
      <c r="J172" s="32">
        <f t="shared" si="101"/>
        <v>144.0000000000001</v>
      </c>
      <c r="K172" s="32">
        <f t="shared" si="101"/>
        <v>144.0000000000001</v>
      </c>
      <c r="L172" s="32">
        <f t="shared" si="101"/>
        <v>144.0000000000001</v>
      </c>
      <c r="M172" s="32">
        <f t="shared" si="101"/>
        <v>144.0000000000001</v>
      </c>
      <c r="N172" s="32">
        <f t="shared" si="101"/>
        <v>749.38775510204</v>
      </c>
      <c r="O172" s="33">
        <f>((P12*O92*O105*O118))/((P$12*O$92*O$105*O$118)+(P$13*O$93*O$106*O$119)+(P$14*O$94*O$107*O$120)+(P$15*O$95*O$108*O$121)+(P$16*O$96*O$109*O$122)+(P$17*O$97*O$110*O$123)+(P$18*O$98*O$111*O$124)+(P$19*O$99*O$112*O$125))*(O$87*90%)</f>
        <v>0</v>
      </c>
    </row>
    <row r="173" spans="2:15" ht="12.75">
      <c r="B173" s="2" t="s">
        <v>2</v>
      </c>
      <c r="C173" s="32">
        <f t="shared" si="100"/>
        <v>863.9999999999993</v>
      </c>
      <c r="D173" s="32">
        <f aca="true" t="shared" si="102" ref="D173:N173">((D13*D93*D106*D119)/((D$12*D$92*D$105*D$118)+(D$13*D$93*D$106*D$119)+(D$14*D$94*D$107*D$120)+(D$15*D$95*D$108*D$121)+(D$16*D$96*D$109*D$122)+(D$17*D$97*D$110*D$123)+(D$18*D$98*D$111*D$124)+(D$19*D$99*D$112*D$125)))*(D$87*90%)</f>
        <v>144.00000000000014</v>
      </c>
      <c r="E173" s="32">
        <f t="shared" si="102"/>
        <v>144.00000000000014</v>
      </c>
      <c r="F173" s="32">
        <f t="shared" si="102"/>
        <v>900.0000000000008</v>
      </c>
      <c r="G173" s="32">
        <f t="shared" si="102"/>
        <v>900.0000000000008</v>
      </c>
      <c r="H173" s="32">
        <f t="shared" si="102"/>
        <v>900.0000000000008</v>
      </c>
      <c r="I173" s="32">
        <f t="shared" si="102"/>
        <v>144.0000000000001</v>
      </c>
      <c r="J173" s="32">
        <f t="shared" si="102"/>
        <v>144.0000000000001</v>
      </c>
      <c r="K173" s="32">
        <f t="shared" si="102"/>
        <v>144.0000000000001</v>
      </c>
      <c r="L173" s="32">
        <f t="shared" si="102"/>
        <v>144.0000000000001</v>
      </c>
      <c r="M173" s="32">
        <f t="shared" si="102"/>
        <v>144.0000000000001</v>
      </c>
      <c r="N173" s="32">
        <f t="shared" si="102"/>
        <v>749.38775510204</v>
      </c>
      <c r="O173" s="33">
        <f aca="true" t="shared" si="103" ref="O173:O179">((P13*O93*O106*O119))/((P$12*O$92*O$105*O$118)+(P$13*O$93*O$106*O$119)+(P$14*O$94*O$107*O$120)+(P$15*O$95*O$108*O$121)+(P$16*O$96*O$109*O$122)+(P$17*O$97*O$110*O$123)+(P$18*O$98*O$111*O$124)+(P$19*O$99*O$112*O$125))*(O$87*90%)</f>
        <v>8118.510908518091</v>
      </c>
    </row>
    <row r="174" spans="2:15" ht="12.75">
      <c r="B174" s="2" t="s">
        <v>15</v>
      </c>
      <c r="C174" s="32">
        <f t="shared" si="100"/>
        <v>863.9999999999993</v>
      </c>
      <c r="D174" s="32">
        <f aca="true" t="shared" si="104" ref="D174:N174">((D14*D94*D107*D120)/((D$12*D$92*D$105*D$118)+(D$13*D$93*D$106*D$119)+(D$14*D$94*D$107*D$120)+(D$15*D$95*D$108*D$121)+(D$16*D$96*D$109*D$122)+(D$17*D$97*D$110*D$123)+(D$18*D$98*D$111*D$124)+(D$19*D$99*D$112*D$125)))*(D$87*90%)</f>
        <v>144.00000000000014</v>
      </c>
      <c r="E174" s="32">
        <f t="shared" si="104"/>
        <v>144.00000000000014</v>
      </c>
      <c r="F174" s="32">
        <f t="shared" si="104"/>
        <v>144.00000000000014</v>
      </c>
      <c r="G174" s="32">
        <f t="shared" si="104"/>
        <v>144.00000000000014</v>
      </c>
      <c r="H174" s="32">
        <f t="shared" si="104"/>
        <v>144.00000000000014</v>
      </c>
      <c r="I174" s="32">
        <f t="shared" si="104"/>
        <v>900.0000000000007</v>
      </c>
      <c r="J174" s="32">
        <f t="shared" si="104"/>
        <v>900.0000000000007</v>
      </c>
      <c r="K174" s="32">
        <f t="shared" si="104"/>
        <v>900.0000000000007</v>
      </c>
      <c r="L174" s="32">
        <f t="shared" si="104"/>
        <v>144.0000000000001</v>
      </c>
      <c r="M174" s="32">
        <f t="shared" si="104"/>
        <v>144.0000000000001</v>
      </c>
      <c r="N174" s="32">
        <f t="shared" si="104"/>
        <v>749.38775510204</v>
      </c>
      <c r="O174" s="33">
        <f t="shared" si="103"/>
        <v>8118.510908518091</v>
      </c>
    </row>
    <row r="175" spans="2:15" ht="12.75">
      <c r="B175" s="2" t="s">
        <v>16</v>
      </c>
      <c r="C175" s="32">
        <f t="shared" si="100"/>
        <v>863.9999999999993</v>
      </c>
      <c r="D175" s="32">
        <f aca="true" t="shared" si="105" ref="D175:N175">((D15*D95*D108*D121)/((D$12*D$92*D$105*D$118)+(D$13*D$93*D$106*D$119)+(D$14*D$94*D$107*D$120)+(D$15*D$95*D$108*D$121)+(D$16*D$96*D$109*D$122)+(D$17*D$97*D$110*D$123)+(D$18*D$98*D$111*D$124)+(D$19*D$99*D$112*D$125)))*(D$87*90%)</f>
        <v>144.00000000000014</v>
      </c>
      <c r="E175" s="32">
        <f t="shared" si="105"/>
        <v>144.00000000000014</v>
      </c>
      <c r="F175" s="32">
        <f t="shared" si="105"/>
        <v>144.00000000000014</v>
      </c>
      <c r="G175" s="32">
        <f t="shared" si="105"/>
        <v>144.00000000000014</v>
      </c>
      <c r="H175" s="32">
        <f t="shared" si="105"/>
        <v>144.00000000000014</v>
      </c>
      <c r="I175" s="32">
        <f t="shared" si="105"/>
        <v>144.0000000000001</v>
      </c>
      <c r="J175" s="32">
        <f t="shared" si="105"/>
        <v>144.0000000000001</v>
      </c>
      <c r="K175" s="32">
        <f t="shared" si="105"/>
        <v>144.0000000000001</v>
      </c>
      <c r="L175" s="32">
        <f t="shared" si="105"/>
        <v>900.0000000000007</v>
      </c>
      <c r="M175" s="32">
        <f t="shared" si="105"/>
        <v>900.0000000000007</v>
      </c>
      <c r="N175" s="32">
        <f t="shared" si="105"/>
        <v>0</v>
      </c>
      <c r="O175" s="33">
        <f t="shared" si="103"/>
        <v>0</v>
      </c>
    </row>
    <row r="176" spans="2:15" ht="12.75">
      <c r="B176" s="2" t="s">
        <v>17</v>
      </c>
      <c r="C176" s="32">
        <f t="shared" si="100"/>
        <v>1619.9999999999984</v>
      </c>
      <c r="D176" s="32">
        <f aca="true" t="shared" si="106" ref="D176:N176">((D16*D96*D109*D122)/((D$12*D$92*D$105*D$118)+(D$13*D$93*D$106*D$119)+(D$14*D$94*D$107*D$120)+(D$15*D$95*D$108*D$121)+(D$16*D$96*D$109*D$122)+(D$17*D$97*D$110*D$123)+(D$18*D$98*D$111*D$124)+(D$19*D$99*D$112*D$125)))*(D$87*90%)</f>
        <v>270.0000000000002</v>
      </c>
      <c r="E176" s="32">
        <f t="shared" si="106"/>
        <v>270.0000000000002</v>
      </c>
      <c r="F176" s="32">
        <f t="shared" si="106"/>
        <v>270.0000000000002</v>
      </c>
      <c r="G176" s="32">
        <f t="shared" si="106"/>
        <v>270.0000000000002</v>
      </c>
      <c r="H176" s="32">
        <f t="shared" si="106"/>
        <v>270.0000000000002</v>
      </c>
      <c r="I176" s="32">
        <f t="shared" si="106"/>
        <v>270.00000000000017</v>
      </c>
      <c r="J176" s="32">
        <f t="shared" si="106"/>
        <v>270.00000000000017</v>
      </c>
      <c r="K176" s="32">
        <f t="shared" si="106"/>
        <v>270.00000000000017</v>
      </c>
      <c r="L176" s="32">
        <f t="shared" si="106"/>
        <v>270.00000000000017</v>
      </c>
      <c r="M176" s="32">
        <f t="shared" si="106"/>
        <v>270.00000000000017</v>
      </c>
      <c r="N176" s="32">
        <f t="shared" si="106"/>
        <v>1405.102040816325</v>
      </c>
      <c r="O176" s="33">
        <f t="shared" si="103"/>
        <v>7051.78690977829</v>
      </c>
    </row>
    <row r="177" spans="2:15" ht="12.75">
      <c r="B177" s="2" t="s">
        <v>18</v>
      </c>
      <c r="C177" s="32">
        <f t="shared" si="100"/>
        <v>647.9999999999994</v>
      </c>
      <c r="D177" s="32">
        <f aca="true" t="shared" si="107" ref="D177:N177">((D17*D97*D110*D123)/((D$12*D$92*D$105*D$118)+(D$13*D$93*D$106*D$119)+(D$14*D$94*D$107*D$120)+(D$15*D$95*D$108*D$121)+(D$16*D$96*D$109*D$122)+(D$17*D$97*D$110*D$123)+(D$18*D$98*D$111*D$124)+(D$19*D$99*D$112*D$125)))*(D$87*90%)</f>
        <v>108.00000000000009</v>
      </c>
      <c r="E177" s="32">
        <f t="shared" si="107"/>
        <v>108.00000000000009</v>
      </c>
      <c r="F177" s="32">
        <f t="shared" si="107"/>
        <v>108.00000000000009</v>
      </c>
      <c r="G177" s="32">
        <f t="shared" si="107"/>
        <v>108.00000000000009</v>
      </c>
      <c r="H177" s="32">
        <f t="shared" si="107"/>
        <v>108.00000000000009</v>
      </c>
      <c r="I177" s="32">
        <f t="shared" si="107"/>
        <v>108.00000000000007</v>
      </c>
      <c r="J177" s="32">
        <f t="shared" si="107"/>
        <v>108.00000000000007</v>
      </c>
      <c r="K177" s="32">
        <f t="shared" si="107"/>
        <v>108.00000000000007</v>
      </c>
      <c r="L177" s="32">
        <f t="shared" si="107"/>
        <v>108.00000000000007</v>
      </c>
      <c r="M177" s="32">
        <f t="shared" si="107"/>
        <v>108.00000000000007</v>
      </c>
      <c r="N177" s="32">
        <f t="shared" si="107"/>
        <v>562.0408163265299</v>
      </c>
      <c r="O177" s="33">
        <f t="shared" si="103"/>
        <v>2820.7147639113173</v>
      </c>
    </row>
    <row r="178" spans="2:15" ht="12.75">
      <c r="B178" s="2" t="s">
        <v>19</v>
      </c>
      <c r="C178" s="32">
        <f aca="true" t="shared" si="108" ref="C178:N178">((C18*C98*C111*C124)/((C$12*C$92*C$105*C$118)+(C$13*C$93*C$106*C$119)+(C$14*C$94*C$107*C$120)+(C$15*C$95*C$108*C$121)+(C$16*C$96*C$109*C$122)+(C$17*C$97*C$110*C$123)+(C$18*C$98*C$111*C$124)+(C$19*C$99*C$112*C$125)))*(C$87*90%)</f>
        <v>431.99999999999966</v>
      </c>
      <c r="D178" s="32">
        <f t="shared" si="108"/>
        <v>72.00000000000007</v>
      </c>
      <c r="E178" s="32">
        <f t="shared" si="108"/>
        <v>72.00000000000007</v>
      </c>
      <c r="F178" s="32">
        <f t="shared" si="108"/>
        <v>72.00000000000007</v>
      </c>
      <c r="G178" s="32">
        <f t="shared" si="108"/>
        <v>72.00000000000007</v>
      </c>
      <c r="H178" s="32">
        <f t="shared" si="108"/>
        <v>72.00000000000007</v>
      </c>
      <c r="I178" s="32">
        <f t="shared" si="108"/>
        <v>72.00000000000006</v>
      </c>
      <c r="J178" s="32">
        <f t="shared" si="108"/>
        <v>72.00000000000006</v>
      </c>
      <c r="K178" s="32">
        <f t="shared" si="108"/>
        <v>72.00000000000006</v>
      </c>
      <c r="L178" s="32">
        <f t="shared" si="108"/>
        <v>72.00000000000006</v>
      </c>
      <c r="M178" s="32">
        <f t="shared" si="108"/>
        <v>72.00000000000006</v>
      </c>
      <c r="N178" s="32">
        <f t="shared" si="108"/>
        <v>374.69387755102</v>
      </c>
      <c r="O178" s="33">
        <f t="shared" si="103"/>
        <v>1880.4765092742107</v>
      </c>
    </row>
    <row r="179" spans="2:15" ht="12.75">
      <c r="B179" s="2" t="s">
        <v>20</v>
      </c>
      <c r="C179" s="32">
        <f aca="true" t="shared" si="109" ref="C179:N179">((C19*C99*C112*C125)/((C$12*C$92*C$105*C$118)+(C$13*C$93*C$106*C$119)+(C$14*C$94*C$107*C$120)+(C$15*C$95*C$108*C$121)+(C$16*C$96*C$109*C$122)+(C$17*C$97*C$110*C$123)+(C$18*C$98*C$111*C$124)+(C$19*C$99*C$112*C$125)))*(C$87*90%)</f>
        <v>107.99999999999991</v>
      </c>
      <c r="D179" s="32">
        <f t="shared" si="109"/>
        <v>18.000000000000018</v>
      </c>
      <c r="E179" s="32">
        <f t="shared" si="109"/>
        <v>18.000000000000018</v>
      </c>
      <c r="F179" s="32">
        <f t="shared" si="109"/>
        <v>18.000000000000018</v>
      </c>
      <c r="G179" s="32">
        <f t="shared" si="109"/>
        <v>18.000000000000018</v>
      </c>
      <c r="H179" s="32">
        <f t="shared" si="109"/>
        <v>18.000000000000018</v>
      </c>
      <c r="I179" s="32">
        <f t="shared" si="109"/>
        <v>18.000000000000014</v>
      </c>
      <c r="J179" s="32">
        <f t="shared" si="109"/>
        <v>18.000000000000014</v>
      </c>
      <c r="K179" s="32">
        <f t="shared" si="109"/>
        <v>18.000000000000014</v>
      </c>
      <c r="L179" s="32">
        <f t="shared" si="109"/>
        <v>18.000000000000014</v>
      </c>
      <c r="M179" s="32">
        <f t="shared" si="109"/>
        <v>18.000000000000014</v>
      </c>
      <c r="N179" s="32">
        <f t="shared" si="109"/>
        <v>0</v>
      </c>
      <c r="O179" s="33">
        <f t="shared" si="103"/>
        <v>0</v>
      </c>
    </row>
    <row r="183" spans="1:2" ht="12.75">
      <c r="A183" t="s">
        <v>62</v>
      </c>
      <c r="B183" s="7" t="s">
        <v>66</v>
      </c>
    </row>
    <row r="185" spans="3:15" ht="12.75">
      <c r="C185" s="1" t="s">
        <v>3</v>
      </c>
      <c r="D185" s="1" t="s">
        <v>4</v>
      </c>
      <c r="E185" s="1" t="s">
        <v>5</v>
      </c>
      <c r="F185" s="1" t="s">
        <v>6</v>
      </c>
      <c r="G185" s="1" t="s">
        <v>7</v>
      </c>
      <c r="H185" s="1" t="s">
        <v>8</v>
      </c>
      <c r="I185" s="1" t="s">
        <v>9</v>
      </c>
      <c r="J185" s="1" t="s">
        <v>10</v>
      </c>
      <c r="K185" s="1" t="s">
        <v>11</v>
      </c>
      <c r="L185" s="1" t="s">
        <v>12</v>
      </c>
      <c r="M185" s="1" t="s">
        <v>13</v>
      </c>
      <c r="N185" s="1" t="s">
        <v>14</v>
      </c>
      <c r="O185" s="21" t="s">
        <v>47</v>
      </c>
    </row>
    <row r="186" spans="2:15" ht="12.75">
      <c r="B186" s="2" t="s">
        <v>1</v>
      </c>
      <c r="C186" s="32">
        <f aca="true" t="shared" si="110" ref="C186:C191">C12*C$87*90%</f>
        <v>2699.9999999999973</v>
      </c>
      <c r="D186" s="32">
        <f aca="true" t="shared" si="111" ref="D186:N186">D12*D$87*90%</f>
        <v>900.0000000000008</v>
      </c>
      <c r="E186" s="32">
        <f t="shared" si="111"/>
        <v>900.0000000000008</v>
      </c>
      <c r="F186" s="32">
        <f t="shared" si="111"/>
        <v>144.00000000000014</v>
      </c>
      <c r="G186" s="32">
        <f t="shared" si="111"/>
        <v>144.00000000000014</v>
      </c>
      <c r="H186" s="32">
        <f t="shared" si="111"/>
        <v>144.00000000000014</v>
      </c>
      <c r="I186" s="32">
        <f t="shared" si="111"/>
        <v>144.00000000000014</v>
      </c>
      <c r="J186" s="32">
        <f t="shared" si="111"/>
        <v>144.00000000000014</v>
      </c>
      <c r="K186" s="32">
        <f t="shared" si="111"/>
        <v>144.00000000000014</v>
      </c>
      <c r="L186" s="32">
        <f t="shared" si="111"/>
        <v>144.00000000000014</v>
      </c>
      <c r="M186" s="32">
        <f t="shared" si="111"/>
        <v>144.00000000000014</v>
      </c>
      <c r="N186" s="32">
        <f t="shared" si="111"/>
        <v>367.19999999999953</v>
      </c>
      <c r="O186" s="33">
        <f>P12*O$87*90%</f>
        <v>5178.1500000000015</v>
      </c>
    </row>
    <row r="187" spans="2:15" ht="12.75">
      <c r="B187" s="2" t="s">
        <v>2</v>
      </c>
      <c r="C187" s="32">
        <f t="shared" si="110"/>
        <v>431.99999999999955</v>
      </c>
      <c r="D187" s="32">
        <f aca="true" t="shared" si="112" ref="D187:N187">D13*D$87*90%</f>
        <v>144.00000000000014</v>
      </c>
      <c r="E187" s="32">
        <f t="shared" si="112"/>
        <v>144.00000000000014</v>
      </c>
      <c r="F187" s="32">
        <f t="shared" si="112"/>
        <v>900.0000000000008</v>
      </c>
      <c r="G187" s="32">
        <f t="shared" si="112"/>
        <v>900.0000000000008</v>
      </c>
      <c r="H187" s="32">
        <f t="shared" si="112"/>
        <v>900.0000000000008</v>
      </c>
      <c r="I187" s="32">
        <f t="shared" si="112"/>
        <v>144.00000000000014</v>
      </c>
      <c r="J187" s="32">
        <f t="shared" si="112"/>
        <v>144.00000000000014</v>
      </c>
      <c r="K187" s="32">
        <f t="shared" si="112"/>
        <v>144.00000000000014</v>
      </c>
      <c r="L187" s="32">
        <f t="shared" si="112"/>
        <v>144.00000000000014</v>
      </c>
      <c r="M187" s="32">
        <f t="shared" si="112"/>
        <v>144.00000000000014</v>
      </c>
      <c r="N187" s="32">
        <f t="shared" si="112"/>
        <v>367.19999999999953</v>
      </c>
      <c r="O187" s="33">
        <f aca="true" t="shared" si="113" ref="O187:O193">P13*O$87*90%</f>
        <v>5178.150000000001</v>
      </c>
    </row>
    <row r="188" spans="2:15" ht="12.75">
      <c r="B188" s="2" t="s">
        <v>15</v>
      </c>
      <c r="C188" s="32">
        <f t="shared" si="110"/>
        <v>431.99999999999955</v>
      </c>
      <c r="D188" s="32">
        <f aca="true" t="shared" si="114" ref="D188:N188">D14*D$87*90%</f>
        <v>144.00000000000014</v>
      </c>
      <c r="E188" s="32">
        <f t="shared" si="114"/>
        <v>144.00000000000014</v>
      </c>
      <c r="F188" s="32">
        <f t="shared" si="114"/>
        <v>144.00000000000014</v>
      </c>
      <c r="G188" s="32">
        <f t="shared" si="114"/>
        <v>144.00000000000014</v>
      </c>
      <c r="H188" s="32">
        <f t="shared" si="114"/>
        <v>144.00000000000014</v>
      </c>
      <c r="I188" s="32">
        <f t="shared" si="114"/>
        <v>900.0000000000007</v>
      </c>
      <c r="J188" s="32">
        <f t="shared" si="114"/>
        <v>900.0000000000007</v>
      </c>
      <c r="K188" s="32">
        <f t="shared" si="114"/>
        <v>900.0000000000007</v>
      </c>
      <c r="L188" s="32">
        <f t="shared" si="114"/>
        <v>144.00000000000014</v>
      </c>
      <c r="M188" s="32">
        <f t="shared" si="114"/>
        <v>144.00000000000014</v>
      </c>
      <c r="N188" s="32">
        <f t="shared" si="114"/>
        <v>367.19999999999953</v>
      </c>
      <c r="O188" s="33">
        <f t="shared" si="113"/>
        <v>5178.150000000001</v>
      </c>
    </row>
    <row r="189" spans="2:15" ht="12.75">
      <c r="B189" s="2" t="s">
        <v>16</v>
      </c>
      <c r="C189" s="32">
        <f t="shared" si="110"/>
        <v>431.99999999999955</v>
      </c>
      <c r="D189" s="32">
        <f aca="true" t="shared" si="115" ref="D189:N189">D15*D$87*90%</f>
        <v>144.00000000000014</v>
      </c>
      <c r="E189" s="32">
        <f t="shared" si="115"/>
        <v>144.00000000000014</v>
      </c>
      <c r="F189" s="32">
        <f t="shared" si="115"/>
        <v>144.00000000000014</v>
      </c>
      <c r="G189" s="32">
        <f t="shared" si="115"/>
        <v>144.00000000000014</v>
      </c>
      <c r="H189" s="32">
        <f t="shared" si="115"/>
        <v>144.00000000000014</v>
      </c>
      <c r="I189" s="32">
        <f t="shared" si="115"/>
        <v>144.00000000000014</v>
      </c>
      <c r="J189" s="32">
        <f t="shared" si="115"/>
        <v>144.00000000000014</v>
      </c>
      <c r="K189" s="32">
        <f t="shared" si="115"/>
        <v>144.00000000000014</v>
      </c>
      <c r="L189" s="32">
        <f t="shared" si="115"/>
        <v>900.0000000000007</v>
      </c>
      <c r="M189" s="32">
        <f t="shared" si="115"/>
        <v>900.0000000000007</v>
      </c>
      <c r="N189" s="32">
        <f t="shared" si="115"/>
        <v>2294.9999999999973</v>
      </c>
      <c r="O189" s="33">
        <f t="shared" si="113"/>
        <v>5178.15</v>
      </c>
    </row>
    <row r="190" spans="2:15" ht="12.75">
      <c r="B190" s="2" t="s">
        <v>17</v>
      </c>
      <c r="C190" s="32">
        <f t="shared" si="110"/>
        <v>809.9999999999991</v>
      </c>
      <c r="D190" s="32">
        <f aca="true" t="shared" si="116" ref="D190:N190">D16*D$87*90%</f>
        <v>270.0000000000003</v>
      </c>
      <c r="E190" s="32">
        <f t="shared" si="116"/>
        <v>270.0000000000003</v>
      </c>
      <c r="F190" s="32">
        <f t="shared" si="116"/>
        <v>270.0000000000003</v>
      </c>
      <c r="G190" s="32">
        <f t="shared" si="116"/>
        <v>270.0000000000003</v>
      </c>
      <c r="H190" s="32">
        <f t="shared" si="116"/>
        <v>270.0000000000003</v>
      </c>
      <c r="I190" s="32">
        <f t="shared" si="116"/>
        <v>270.0000000000002</v>
      </c>
      <c r="J190" s="32">
        <f t="shared" si="116"/>
        <v>270.0000000000002</v>
      </c>
      <c r="K190" s="32">
        <f t="shared" si="116"/>
        <v>270.0000000000002</v>
      </c>
      <c r="L190" s="32">
        <f t="shared" si="116"/>
        <v>270.0000000000002</v>
      </c>
      <c r="M190" s="32">
        <f t="shared" si="116"/>
        <v>270.0000000000002</v>
      </c>
      <c r="N190" s="32">
        <f t="shared" si="116"/>
        <v>688.4999999999991</v>
      </c>
      <c r="O190" s="33">
        <f t="shared" si="113"/>
        <v>4198.499999999999</v>
      </c>
    </row>
    <row r="191" spans="2:15" ht="12.75">
      <c r="B191" s="2" t="s">
        <v>18</v>
      </c>
      <c r="C191" s="32">
        <f t="shared" si="110"/>
        <v>323.99999999999966</v>
      </c>
      <c r="D191" s="32">
        <f aca="true" t="shared" si="117" ref="D191:N191">D17*D$87*90%</f>
        <v>108.00000000000009</v>
      </c>
      <c r="E191" s="32">
        <f t="shared" si="117"/>
        <v>108.00000000000009</v>
      </c>
      <c r="F191" s="32">
        <f t="shared" si="117"/>
        <v>108.00000000000009</v>
      </c>
      <c r="G191" s="32">
        <f t="shared" si="117"/>
        <v>108.00000000000009</v>
      </c>
      <c r="H191" s="32">
        <f t="shared" si="117"/>
        <v>108.00000000000009</v>
      </c>
      <c r="I191" s="32">
        <f t="shared" si="117"/>
        <v>108.00000000000009</v>
      </c>
      <c r="J191" s="32">
        <f t="shared" si="117"/>
        <v>108.00000000000009</v>
      </c>
      <c r="K191" s="32">
        <f t="shared" si="117"/>
        <v>108.00000000000009</v>
      </c>
      <c r="L191" s="32">
        <f t="shared" si="117"/>
        <v>108.00000000000009</v>
      </c>
      <c r="M191" s="32">
        <f t="shared" si="117"/>
        <v>108.00000000000009</v>
      </c>
      <c r="N191" s="32">
        <f t="shared" si="117"/>
        <v>275.39999999999964</v>
      </c>
      <c r="O191" s="33">
        <f t="shared" si="113"/>
        <v>1679.4000000000005</v>
      </c>
    </row>
    <row r="192" spans="2:15" ht="12.75">
      <c r="B192" s="2" t="s">
        <v>19</v>
      </c>
      <c r="C192" s="32">
        <f aca="true" t="shared" si="118" ref="C192:N192">C18*C$87*90%</f>
        <v>215.99999999999977</v>
      </c>
      <c r="D192" s="32">
        <f t="shared" si="118"/>
        <v>72.00000000000007</v>
      </c>
      <c r="E192" s="32">
        <f t="shared" si="118"/>
        <v>72.00000000000007</v>
      </c>
      <c r="F192" s="32">
        <f t="shared" si="118"/>
        <v>72.00000000000007</v>
      </c>
      <c r="G192" s="32">
        <f t="shared" si="118"/>
        <v>72.00000000000007</v>
      </c>
      <c r="H192" s="32">
        <f t="shared" si="118"/>
        <v>72.00000000000007</v>
      </c>
      <c r="I192" s="32">
        <f t="shared" si="118"/>
        <v>72.00000000000007</v>
      </c>
      <c r="J192" s="32">
        <f t="shared" si="118"/>
        <v>72.00000000000007</v>
      </c>
      <c r="K192" s="32">
        <f t="shared" si="118"/>
        <v>72.00000000000007</v>
      </c>
      <c r="L192" s="32">
        <f t="shared" si="118"/>
        <v>72.00000000000007</v>
      </c>
      <c r="M192" s="32">
        <f t="shared" si="118"/>
        <v>72.00000000000007</v>
      </c>
      <c r="N192" s="32">
        <f t="shared" si="118"/>
        <v>183.59999999999977</v>
      </c>
      <c r="O192" s="33">
        <f t="shared" si="113"/>
        <v>1119.6</v>
      </c>
    </row>
    <row r="193" spans="2:15" ht="12.75">
      <c r="B193" s="2" t="s">
        <v>20</v>
      </c>
      <c r="C193" s="32">
        <f aca="true" t="shared" si="119" ref="C193:N193">C19*C$87*90%</f>
        <v>53.99999999999994</v>
      </c>
      <c r="D193" s="32">
        <f t="shared" si="119"/>
        <v>18.000000000000018</v>
      </c>
      <c r="E193" s="32">
        <f t="shared" si="119"/>
        <v>18.000000000000018</v>
      </c>
      <c r="F193" s="32">
        <f t="shared" si="119"/>
        <v>18.000000000000018</v>
      </c>
      <c r="G193" s="32">
        <f t="shared" si="119"/>
        <v>18.000000000000018</v>
      </c>
      <c r="H193" s="32">
        <f t="shared" si="119"/>
        <v>18.000000000000018</v>
      </c>
      <c r="I193" s="32">
        <f t="shared" si="119"/>
        <v>18.000000000000018</v>
      </c>
      <c r="J193" s="32">
        <f t="shared" si="119"/>
        <v>18.000000000000018</v>
      </c>
      <c r="K193" s="32">
        <f t="shared" si="119"/>
        <v>18.000000000000018</v>
      </c>
      <c r="L193" s="32">
        <f t="shared" si="119"/>
        <v>18.000000000000018</v>
      </c>
      <c r="M193" s="32">
        <f t="shared" si="119"/>
        <v>18.000000000000018</v>
      </c>
      <c r="N193" s="32">
        <f t="shared" si="119"/>
        <v>45.89999999999994</v>
      </c>
      <c r="O193" s="33">
        <f t="shared" si="113"/>
        <v>279.9</v>
      </c>
    </row>
    <row r="196" spans="1:2" ht="12.75">
      <c r="A196" t="s">
        <v>63</v>
      </c>
      <c r="B196" s="7" t="s">
        <v>70</v>
      </c>
    </row>
    <row r="197" spans="3:15" ht="12.75">
      <c r="C197" s="1" t="s">
        <v>3</v>
      </c>
      <c r="D197" s="1" t="s">
        <v>4</v>
      </c>
      <c r="E197" s="1" t="s">
        <v>5</v>
      </c>
      <c r="F197" s="1" t="s">
        <v>6</v>
      </c>
      <c r="G197" s="1" t="s">
        <v>7</v>
      </c>
      <c r="H197" s="1" t="s">
        <v>8</v>
      </c>
      <c r="I197" s="1" t="s">
        <v>9</v>
      </c>
      <c r="J197" s="1" t="s">
        <v>10</v>
      </c>
      <c r="K197" s="1" t="s">
        <v>11</v>
      </c>
      <c r="L197" s="1" t="s">
        <v>12</v>
      </c>
      <c r="M197" s="1" t="s">
        <v>13</v>
      </c>
      <c r="N197" s="1" t="s">
        <v>14</v>
      </c>
      <c r="O197" s="21" t="s">
        <v>47</v>
      </c>
    </row>
    <row r="198" spans="2:15" ht="12.75">
      <c r="B198" s="2" t="s">
        <v>1</v>
      </c>
      <c r="C198" s="32">
        <f aca="true" t="shared" si="120" ref="C198:C203">((C12*C105)/((C$12*C$105)+(C$13*C$106)+(C$14*C$107)+(C$15*C$108)+(C$16*C$109)+(C$17*C$110)+(C$18*C$111)+(C$19*C$112)))*(C$87*90%)</f>
        <v>2699.9999999999973</v>
      </c>
      <c r="D198" s="32">
        <f aca="true" t="shared" si="121" ref="D198:N198">((D12*D105)/((D$12*D$105)+(D$13*D$106)+(D$14*D$107)+(D$15*D$108)+(D$16*D$109)+(D$17*D$110)+(D$18*D$111)+(D$19*D$112)))*(D$87*90%)</f>
        <v>900.0000000000008</v>
      </c>
      <c r="E198" s="32">
        <f t="shared" si="121"/>
        <v>900.0000000000008</v>
      </c>
      <c r="F198" s="32">
        <f t="shared" si="121"/>
        <v>144.00000000000014</v>
      </c>
      <c r="G198" s="32">
        <f t="shared" si="121"/>
        <v>144.00000000000014</v>
      </c>
      <c r="H198" s="32">
        <f t="shared" si="121"/>
        <v>144.00000000000014</v>
      </c>
      <c r="I198" s="32">
        <f t="shared" si="121"/>
        <v>144.0000000000001</v>
      </c>
      <c r="J198" s="32">
        <f t="shared" si="121"/>
        <v>144.0000000000001</v>
      </c>
      <c r="K198" s="32">
        <f t="shared" si="121"/>
        <v>144.0000000000001</v>
      </c>
      <c r="L198" s="32">
        <f t="shared" si="121"/>
        <v>144.0000000000001</v>
      </c>
      <c r="M198" s="32">
        <f t="shared" si="121"/>
        <v>144.0000000000001</v>
      </c>
      <c r="N198" s="32">
        <f t="shared" si="121"/>
        <v>492.88590604026786</v>
      </c>
      <c r="O198" s="33">
        <f>((P12*O105)/((P$12*O$105)+(P$13*O$106)+(P$14*O$107)+(P$15*O$108)+(P$16*O$109)+(P$17*O$110)+(P$18*O$111)+(P$19*O$112)))*(O$87*90%)</f>
        <v>5178.150000000001</v>
      </c>
    </row>
    <row r="199" spans="2:15" ht="12.75">
      <c r="B199" s="2" t="s">
        <v>2</v>
      </c>
      <c r="C199" s="32">
        <f t="shared" si="120"/>
        <v>431.99999999999955</v>
      </c>
      <c r="D199" s="32">
        <f aca="true" t="shared" si="122" ref="D199:N199">((D13*D106)/((D$12*D$105)+(D$13*D$106)+(D$14*D$107)+(D$15*D$108)+(D$16*D$109)+(D$17*D$110)+(D$18*D$111)+(D$19*D$112)))*(D$87*90%)</f>
        <v>144.00000000000014</v>
      </c>
      <c r="E199" s="32">
        <f t="shared" si="122"/>
        <v>144.00000000000014</v>
      </c>
      <c r="F199" s="32">
        <f t="shared" si="122"/>
        <v>900.0000000000008</v>
      </c>
      <c r="G199" s="32">
        <f t="shared" si="122"/>
        <v>900.0000000000008</v>
      </c>
      <c r="H199" s="32">
        <f t="shared" si="122"/>
        <v>900.0000000000008</v>
      </c>
      <c r="I199" s="32">
        <f t="shared" si="122"/>
        <v>144.0000000000001</v>
      </c>
      <c r="J199" s="32">
        <f t="shared" si="122"/>
        <v>144.0000000000001</v>
      </c>
      <c r="K199" s="32">
        <f t="shared" si="122"/>
        <v>144.0000000000001</v>
      </c>
      <c r="L199" s="32">
        <f t="shared" si="122"/>
        <v>144.0000000000001</v>
      </c>
      <c r="M199" s="32">
        <f t="shared" si="122"/>
        <v>144.0000000000001</v>
      </c>
      <c r="N199" s="32">
        <f t="shared" si="122"/>
        <v>492.88590604026786</v>
      </c>
      <c r="O199" s="33">
        <f aca="true" t="shared" si="123" ref="O199:O205">((P13*O106)/((P$12*O$105)+(P$13*O$106)+(P$14*O$107)+(P$15*O$108)+(P$16*O$109)+(P$17*O$110)+(P$18*O$111)+(P$19*O$112)))*(O$87*90%)</f>
        <v>5178.15</v>
      </c>
    </row>
    <row r="200" spans="2:15" ht="12.75">
      <c r="B200" s="2" t="s">
        <v>15</v>
      </c>
      <c r="C200" s="32">
        <f t="shared" si="120"/>
        <v>431.99999999999955</v>
      </c>
      <c r="D200" s="32">
        <f aca="true" t="shared" si="124" ref="D200:N200">((D14*D107)/((D$12*D$105)+(D$13*D$106)+(D$14*D$107)+(D$15*D$108)+(D$16*D$109)+(D$17*D$110)+(D$18*D$111)+(D$19*D$112)))*(D$87*90%)</f>
        <v>144.00000000000014</v>
      </c>
      <c r="E200" s="32">
        <f t="shared" si="124"/>
        <v>144.00000000000014</v>
      </c>
      <c r="F200" s="32">
        <f t="shared" si="124"/>
        <v>144.00000000000014</v>
      </c>
      <c r="G200" s="32">
        <f t="shared" si="124"/>
        <v>144.00000000000014</v>
      </c>
      <c r="H200" s="32">
        <f t="shared" si="124"/>
        <v>144.00000000000014</v>
      </c>
      <c r="I200" s="32">
        <f t="shared" si="124"/>
        <v>900.0000000000007</v>
      </c>
      <c r="J200" s="32">
        <f t="shared" si="124"/>
        <v>900.0000000000007</v>
      </c>
      <c r="K200" s="32">
        <f t="shared" si="124"/>
        <v>900.0000000000007</v>
      </c>
      <c r="L200" s="32">
        <f t="shared" si="124"/>
        <v>144.0000000000001</v>
      </c>
      <c r="M200" s="32">
        <f t="shared" si="124"/>
        <v>144.0000000000001</v>
      </c>
      <c r="N200" s="32">
        <f t="shared" si="124"/>
        <v>492.88590604026786</v>
      </c>
      <c r="O200" s="33">
        <f t="shared" si="123"/>
        <v>5178.15</v>
      </c>
    </row>
    <row r="201" spans="2:15" ht="12.75">
      <c r="B201" s="2" t="s">
        <v>16</v>
      </c>
      <c r="C201" s="32">
        <f t="shared" si="120"/>
        <v>431.99999999999955</v>
      </c>
      <c r="D201" s="32">
        <f aca="true" t="shared" si="125" ref="D201:N201">((D15*D108)/((D$12*D$105)+(D$13*D$106)+(D$14*D$107)+(D$15*D$108)+(D$16*D$109)+(D$17*D$110)+(D$18*D$111)+(D$19*D$112)))*(D$87*90%)</f>
        <v>144.00000000000014</v>
      </c>
      <c r="E201" s="32">
        <f t="shared" si="125"/>
        <v>144.00000000000014</v>
      </c>
      <c r="F201" s="32">
        <f t="shared" si="125"/>
        <v>144.00000000000014</v>
      </c>
      <c r="G201" s="32">
        <f t="shared" si="125"/>
        <v>144.00000000000014</v>
      </c>
      <c r="H201" s="32">
        <f t="shared" si="125"/>
        <v>144.00000000000014</v>
      </c>
      <c r="I201" s="32">
        <f t="shared" si="125"/>
        <v>144.0000000000001</v>
      </c>
      <c r="J201" s="32">
        <f t="shared" si="125"/>
        <v>144.0000000000001</v>
      </c>
      <c r="K201" s="32">
        <f t="shared" si="125"/>
        <v>144.0000000000001</v>
      </c>
      <c r="L201" s="32">
        <f t="shared" si="125"/>
        <v>900.0000000000007</v>
      </c>
      <c r="M201" s="32">
        <f t="shared" si="125"/>
        <v>900.0000000000007</v>
      </c>
      <c r="N201" s="32">
        <f t="shared" si="125"/>
        <v>1540.268456375837</v>
      </c>
      <c r="O201" s="33">
        <f t="shared" si="123"/>
        <v>5178.149999999999</v>
      </c>
    </row>
    <row r="202" spans="2:15" ht="12.75">
      <c r="B202" s="2" t="s">
        <v>17</v>
      </c>
      <c r="C202" s="32">
        <f t="shared" si="120"/>
        <v>809.9999999999992</v>
      </c>
      <c r="D202" s="32">
        <f aca="true" t="shared" si="126" ref="D202:N202">((D16*D109)/((D$12*D$105)+(D$13*D$106)+(D$14*D$107)+(D$15*D$108)+(D$16*D$109)+(D$17*D$110)+(D$18*D$111)+(D$19*D$112)))*(D$87*90%)</f>
        <v>270.0000000000002</v>
      </c>
      <c r="E202" s="32">
        <f t="shared" si="126"/>
        <v>270.0000000000002</v>
      </c>
      <c r="F202" s="32">
        <f t="shared" si="126"/>
        <v>270.0000000000002</v>
      </c>
      <c r="G202" s="32">
        <f t="shared" si="126"/>
        <v>270.0000000000002</v>
      </c>
      <c r="H202" s="32">
        <f t="shared" si="126"/>
        <v>270.0000000000002</v>
      </c>
      <c r="I202" s="32">
        <f t="shared" si="126"/>
        <v>270.00000000000017</v>
      </c>
      <c r="J202" s="32">
        <f t="shared" si="126"/>
        <v>270.00000000000017</v>
      </c>
      <c r="K202" s="32">
        <f t="shared" si="126"/>
        <v>270.00000000000017</v>
      </c>
      <c r="L202" s="32">
        <f t="shared" si="126"/>
        <v>270.00000000000017</v>
      </c>
      <c r="M202" s="32">
        <f t="shared" si="126"/>
        <v>270.00000000000017</v>
      </c>
      <c r="N202" s="32">
        <f t="shared" si="126"/>
        <v>924.1610738255022</v>
      </c>
      <c r="O202" s="33">
        <f t="shared" si="123"/>
        <v>4198.499999999998</v>
      </c>
    </row>
    <row r="203" spans="2:15" ht="12.75">
      <c r="B203" s="2" t="s">
        <v>18</v>
      </c>
      <c r="C203" s="32">
        <f t="shared" si="120"/>
        <v>323.99999999999966</v>
      </c>
      <c r="D203" s="32">
        <f aca="true" t="shared" si="127" ref="D203:N203">((D17*D110)/((D$12*D$105)+(D$13*D$106)+(D$14*D$107)+(D$15*D$108)+(D$16*D$109)+(D$17*D$110)+(D$18*D$111)+(D$19*D$112)))*(D$87*90%)</f>
        <v>108.00000000000009</v>
      </c>
      <c r="E203" s="32">
        <f t="shared" si="127"/>
        <v>108.00000000000009</v>
      </c>
      <c r="F203" s="32">
        <f t="shared" si="127"/>
        <v>108.00000000000009</v>
      </c>
      <c r="G203" s="32">
        <f t="shared" si="127"/>
        <v>108.00000000000009</v>
      </c>
      <c r="H203" s="32">
        <f t="shared" si="127"/>
        <v>108.00000000000009</v>
      </c>
      <c r="I203" s="32">
        <f t="shared" si="127"/>
        <v>108.00000000000007</v>
      </c>
      <c r="J203" s="32">
        <f t="shared" si="127"/>
        <v>108.00000000000007</v>
      </c>
      <c r="K203" s="32">
        <f t="shared" si="127"/>
        <v>108.00000000000007</v>
      </c>
      <c r="L203" s="32">
        <f t="shared" si="127"/>
        <v>108.00000000000007</v>
      </c>
      <c r="M203" s="32">
        <f t="shared" si="127"/>
        <v>108.00000000000007</v>
      </c>
      <c r="N203" s="32">
        <f t="shared" si="127"/>
        <v>369.6644295302009</v>
      </c>
      <c r="O203" s="33">
        <f t="shared" si="123"/>
        <v>1679.4</v>
      </c>
    </row>
    <row r="204" spans="2:15" ht="12.75">
      <c r="B204" s="2" t="s">
        <v>19</v>
      </c>
      <c r="C204" s="32">
        <f aca="true" t="shared" si="128" ref="C204:N204">((C18*C111)/((C$12*C$105)+(C$13*C$106)+(C$14*C$107)+(C$15*C$108)+(C$16*C$109)+(C$17*C$110)+(C$18*C$111)+(C$19*C$112)))*(C$87*90%)</f>
        <v>215.99999999999977</v>
      </c>
      <c r="D204" s="32">
        <f t="shared" si="128"/>
        <v>72.00000000000007</v>
      </c>
      <c r="E204" s="32">
        <f t="shared" si="128"/>
        <v>72.00000000000007</v>
      </c>
      <c r="F204" s="32">
        <f t="shared" si="128"/>
        <v>72.00000000000007</v>
      </c>
      <c r="G204" s="32">
        <f t="shared" si="128"/>
        <v>72.00000000000007</v>
      </c>
      <c r="H204" s="32">
        <f t="shared" si="128"/>
        <v>72.00000000000007</v>
      </c>
      <c r="I204" s="32">
        <f t="shared" si="128"/>
        <v>72.00000000000006</v>
      </c>
      <c r="J204" s="32">
        <f t="shared" si="128"/>
        <v>72.00000000000006</v>
      </c>
      <c r="K204" s="32">
        <f t="shared" si="128"/>
        <v>72.00000000000006</v>
      </c>
      <c r="L204" s="32">
        <f t="shared" si="128"/>
        <v>72.00000000000006</v>
      </c>
      <c r="M204" s="32">
        <f t="shared" si="128"/>
        <v>72.00000000000006</v>
      </c>
      <c r="N204" s="32">
        <f t="shared" si="128"/>
        <v>246.44295302013393</v>
      </c>
      <c r="O204" s="33">
        <f t="shared" si="123"/>
        <v>1119.5999999999997</v>
      </c>
    </row>
    <row r="205" spans="2:15" ht="12.75">
      <c r="B205" s="2" t="s">
        <v>20</v>
      </c>
      <c r="C205" s="32">
        <f aca="true" t="shared" si="129" ref="C205:N205">((C19*C112)/((C$12*C$105)+(C$13*C$106)+(C$14*C$107)+(C$15*C$108)+(C$16*C$109)+(C$17*C$110)+(C$18*C$111)+(C$19*C$112)))*(C$87*90%)</f>
        <v>53.99999999999994</v>
      </c>
      <c r="D205" s="32">
        <f t="shared" si="129"/>
        <v>18.000000000000018</v>
      </c>
      <c r="E205" s="32">
        <f t="shared" si="129"/>
        <v>18.000000000000018</v>
      </c>
      <c r="F205" s="32">
        <f t="shared" si="129"/>
        <v>18.000000000000018</v>
      </c>
      <c r="G205" s="32">
        <f t="shared" si="129"/>
        <v>18.000000000000018</v>
      </c>
      <c r="H205" s="32">
        <f t="shared" si="129"/>
        <v>18.000000000000018</v>
      </c>
      <c r="I205" s="32">
        <f t="shared" si="129"/>
        <v>18.000000000000014</v>
      </c>
      <c r="J205" s="32">
        <f t="shared" si="129"/>
        <v>18.000000000000014</v>
      </c>
      <c r="K205" s="32">
        <f t="shared" si="129"/>
        <v>18.000000000000014</v>
      </c>
      <c r="L205" s="32">
        <f t="shared" si="129"/>
        <v>18.000000000000014</v>
      </c>
      <c r="M205" s="32">
        <f t="shared" si="129"/>
        <v>18.000000000000014</v>
      </c>
      <c r="N205" s="32">
        <f t="shared" si="129"/>
        <v>30.80536912751674</v>
      </c>
      <c r="O205" s="33">
        <f t="shared" si="123"/>
        <v>279.8999999999999</v>
      </c>
    </row>
    <row r="208" spans="1:2" ht="12.75">
      <c r="A208" t="s">
        <v>64</v>
      </c>
      <c r="B208" s="7" t="s">
        <v>41</v>
      </c>
    </row>
    <row r="210" spans="3:15" ht="12.75">
      <c r="C210" s="1" t="s">
        <v>3</v>
      </c>
      <c r="D210" s="1" t="s">
        <v>4</v>
      </c>
      <c r="E210" s="1" t="s">
        <v>5</v>
      </c>
      <c r="F210" s="1" t="s">
        <v>6</v>
      </c>
      <c r="G210" s="1" t="s">
        <v>7</v>
      </c>
      <c r="H210" s="1" t="s">
        <v>8</v>
      </c>
      <c r="I210" s="1" t="s">
        <v>9</v>
      </c>
      <c r="J210" s="1" t="s">
        <v>10</v>
      </c>
      <c r="K210" s="1" t="s">
        <v>11</v>
      </c>
      <c r="L210" s="1" t="s">
        <v>12</v>
      </c>
      <c r="M210" s="1" t="s">
        <v>13</v>
      </c>
      <c r="N210" s="1" t="s">
        <v>14</v>
      </c>
      <c r="O210" s="21" t="s">
        <v>47</v>
      </c>
    </row>
    <row r="211" spans="2:15" ht="12.75">
      <c r="B211" s="2" t="s">
        <v>1</v>
      </c>
      <c r="C211" s="32">
        <f aca="true" t="shared" si="130" ref="C211:C218">C79-C131</f>
        <v>4999.999999999994</v>
      </c>
      <c r="D211" s="32">
        <f aca="true" t="shared" si="131" ref="D211:N211">D79-D131</f>
        <v>100.00000000000011</v>
      </c>
      <c r="E211" s="32">
        <f t="shared" si="131"/>
        <v>100.00000000000011</v>
      </c>
      <c r="F211" s="32">
        <f t="shared" si="131"/>
        <v>16</v>
      </c>
      <c r="G211" s="32">
        <f t="shared" si="131"/>
        <v>16</v>
      </c>
      <c r="H211" s="32">
        <f t="shared" si="131"/>
        <v>16</v>
      </c>
      <c r="I211" s="32">
        <f t="shared" si="131"/>
        <v>16.00000000000003</v>
      </c>
      <c r="J211" s="32">
        <f t="shared" si="131"/>
        <v>16.00000000000003</v>
      </c>
      <c r="K211" s="32">
        <f t="shared" si="131"/>
        <v>16.00000000000003</v>
      </c>
      <c r="L211" s="32">
        <f t="shared" si="131"/>
        <v>16.00000000000003</v>
      </c>
      <c r="M211" s="32">
        <f t="shared" si="131"/>
        <v>16.00000000000003</v>
      </c>
      <c r="N211" s="32">
        <f t="shared" si="131"/>
        <v>-749.38775510204</v>
      </c>
      <c r="O211" s="33">
        <f>O79-O131</f>
        <v>8279.999999999996</v>
      </c>
    </row>
    <row r="212" spans="2:15" ht="12.75">
      <c r="B212" s="2" t="s">
        <v>2</v>
      </c>
      <c r="C212" s="32">
        <f t="shared" si="130"/>
        <v>-703.999999999999</v>
      </c>
      <c r="D212" s="32">
        <f aca="true" t="shared" si="132" ref="D212:O212">D80-D132</f>
        <v>16</v>
      </c>
      <c r="E212" s="32">
        <f t="shared" si="132"/>
        <v>16</v>
      </c>
      <c r="F212" s="32">
        <f t="shared" si="132"/>
        <v>100.00000000000011</v>
      </c>
      <c r="G212" s="32">
        <f t="shared" si="132"/>
        <v>100.00000000000011</v>
      </c>
      <c r="H212" s="32">
        <f t="shared" si="132"/>
        <v>100.00000000000011</v>
      </c>
      <c r="I212" s="32">
        <f t="shared" si="132"/>
        <v>16.00000000000003</v>
      </c>
      <c r="J212" s="32">
        <f t="shared" si="132"/>
        <v>16.00000000000003</v>
      </c>
      <c r="K212" s="32">
        <f t="shared" si="132"/>
        <v>16.00000000000003</v>
      </c>
      <c r="L212" s="32">
        <f t="shared" si="132"/>
        <v>16.00000000000003</v>
      </c>
      <c r="M212" s="32">
        <f t="shared" si="132"/>
        <v>16.00000000000003</v>
      </c>
      <c r="N212" s="32">
        <f t="shared" si="132"/>
        <v>-749.38775510204</v>
      </c>
      <c r="O212" s="33">
        <f t="shared" si="132"/>
        <v>-4071.8548387096744</v>
      </c>
    </row>
    <row r="213" spans="2:15" ht="12.75">
      <c r="B213" s="2" t="s">
        <v>15</v>
      </c>
      <c r="C213" s="32">
        <f t="shared" si="130"/>
        <v>-703.999999999999</v>
      </c>
      <c r="D213" s="32">
        <f aca="true" t="shared" si="133" ref="D213:O213">D81-D133</f>
        <v>16</v>
      </c>
      <c r="E213" s="32">
        <f t="shared" si="133"/>
        <v>16</v>
      </c>
      <c r="F213" s="32">
        <f t="shared" si="133"/>
        <v>16</v>
      </c>
      <c r="G213" s="32">
        <f t="shared" si="133"/>
        <v>16</v>
      </c>
      <c r="H213" s="32">
        <f t="shared" si="133"/>
        <v>16</v>
      </c>
      <c r="I213" s="32">
        <f t="shared" si="133"/>
        <v>100.00000000000023</v>
      </c>
      <c r="J213" s="32">
        <f t="shared" si="133"/>
        <v>100.00000000000023</v>
      </c>
      <c r="K213" s="32">
        <f t="shared" si="133"/>
        <v>100.00000000000023</v>
      </c>
      <c r="L213" s="32">
        <f t="shared" si="133"/>
        <v>16.00000000000003</v>
      </c>
      <c r="M213" s="32">
        <f t="shared" si="133"/>
        <v>16.00000000000003</v>
      </c>
      <c r="N213" s="32">
        <f t="shared" si="133"/>
        <v>-749.38775510204</v>
      </c>
      <c r="O213" s="33">
        <f t="shared" si="133"/>
        <v>-4071.8548387096744</v>
      </c>
    </row>
    <row r="214" spans="2:15" ht="12.75">
      <c r="B214" s="2" t="s">
        <v>16</v>
      </c>
      <c r="C214" s="32">
        <f t="shared" si="130"/>
        <v>-703.999999999999</v>
      </c>
      <c r="D214" s="32">
        <f aca="true" t="shared" si="134" ref="D214:O214">D82-D134</f>
        <v>16</v>
      </c>
      <c r="E214" s="32">
        <f t="shared" si="134"/>
        <v>16</v>
      </c>
      <c r="F214" s="32">
        <f t="shared" si="134"/>
        <v>16</v>
      </c>
      <c r="G214" s="32">
        <f t="shared" si="134"/>
        <v>16</v>
      </c>
      <c r="H214" s="32">
        <f t="shared" si="134"/>
        <v>16</v>
      </c>
      <c r="I214" s="32">
        <f t="shared" si="134"/>
        <v>16.00000000000003</v>
      </c>
      <c r="J214" s="32">
        <f t="shared" si="134"/>
        <v>16.00000000000003</v>
      </c>
      <c r="K214" s="32">
        <f t="shared" si="134"/>
        <v>16.00000000000003</v>
      </c>
      <c r="L214" s="32">
        <f t="shared" si="134"/>
        <v>100.00000000000023</v>
      </c>
      <c r="M214" s="32">
        <f t="shared" si="134"/>
        <v>100.00000000000023</v>
      </c>
      <c r="N214" s="32">
        <f t="shared" si="134"/>
        <v>4999.999999999994</v>
      </c>
      <c r="O214" s="33">
        <f t="shared" si="134"/>
        <v>8439.999999999996</v>
      </c>
    </row>
    <row r="215" spans="2:15" ht="12.75">
      <c r="B215" s="2" t="s">
        <v>17</v>
      </c>
      <c r="C215" s="32">
        <f t="shared" si="130"/>
        <v>-1319.9999999999982</v>
      </c>
      <c r="D215" s="32">
        <f aca="true" t="shared" si="135" ref="D215:O215">D83-D135</f>
        <v>30</v>
      </c>
      <c r="E215" s="32">
        <f t="shared" si="135"/>
        <v>30</v>
      </c>
      <c r="F215" s="32">
        <f>F83-F135</f>
        <v>30</v>
      </c>
      <c r="G215" s="32">
        <f t="shared" si="135"/>
        <v>30</v>
      </c>
      <c r="H215" s="32">
        <f t="shared" si="135"/>
        <v>30</v>
      </c>
      <c r="I215" s="32">
        <f t="shared" si="135"/>
        <v>30.000000000000057</v>
      </c>
      <c r="J215" s="32">
        <f t="shared" si="135"/>
        <v>30.000000000000057</v>
      </c>
      <c r="K215" s="32">
        <f t="shared" si="135"/>
        <v>30.000000000000057</v>
      </c>
      <c r="L215" s="32">
        <f t="shared" si="135"/>
        <v>30.000000000000057</v>
      </c>
      <c r="M215" s="32">
        <f t="shared" si="135"/>
        <v>30.000000000000057</v>
      </c>
      <c r="N215" s="32">
        <f t="shared" si="135"/>
        <v>-1405.102040816325</v>
      </c>
      <c r="O215" s="33">
        <f t="shared" si="135"/>
        <v>-3471.7741935483828</v>
      </c>
    </row>
    <row r="216" spans="2:15" ht="12.75">
      <c r="B216" s="2" t="s">
        <v>18</v>
      </c>
      <c r="C216" s="32">
        <f t="shared" si="130"/>
        <v>-527.9999999999992</v>
      </c>
      <c r="D216" s="32">
        <f aca="true" t="shared" si="136" ref="D216:O216">D84-D136</f>
        <v>12.000000000000014</v>
      </c>
      <c r="E216" s="32">
        <f t="shared" si="136"/>
        <v>12.000000000000014</v>
      </c>
      <c r="F216" s="32">
        <f t="shared" si="136"/>
        <v>12.000000000000014</v>
      </c>
      <c r="G216" s="32">
        <f t="shared" si="136"/>
        <v>12.000000000000014</v>
      </c>
      <c r="H216" s="32">
        <f t="shared" si="136"/>
        <v>12.000000000000014</v>
      </c>
      <c r="I216" s="32">
        <f t="shared" si="136"/>
        <v>12.000000000000028</v>
      </c>
      <c r="J216" s="32">
        <f t="shared" si="136"/>
        <v>12.000000000000028</v>
      </c>
      <c r="K216" s="32">
        <f t="shared" si="136"/>
        <v>12.000000000000028</v>
      </c>
      <c r="L216" s="32">
        <f t="shared" si="136"/>
        <v>12.000000000000028</v>
      </c>
      <c r="M216" s="32">
        <f t="shared" si="136"/>
        <v>12.000000000000028</v>
      </c>
      <c r="N216" s="32">
        <f t="shared" si="136"/>
        <v>-562.0408163265299</v>
      </c>
      <c r="O216" s="33">
        <f t="shared" si="136"/>
        <v>-1388.7096774193542</v>
      </c>
    </row>
    <row r="217" spans="2:15" ht="12.75">
      <c r="B217" s="2" t="s">
        <v>19</v>
      </c>
      <c r="C217" s="32">
        <f t="shared" si="130"/>
        <v>-351.9999999999995</v>
      </c>
      <c r="D217" s="32">
        <f aca="true" t="shared" si="137" ref="D217:O217">D85-D137</f>
        <v>8</v>
      </c>
      <c r="E217" s="32">
        <f t="shared" si="137"/>
        <v>8</v>
      </c>
      <c r="F217" s="32">
        <f t="shared" si="137"/>
        <v>8</v>
      </c>
      <c r="G217" s="32">
        <f t="shared" si="137"/>
        <v>8</v>
      </c>
      <c r="H217" s="32">
        <f t="shared" si="137"/>
        <v>8</v>
      </c>
      <c r="I217" s="32">
        <f t="shared" si="137"/>
        <v>8.000000000000014</v>
      </c>
      <c r="J217" s="32">
        <f t="shared" si="137"/>
        <v>8.000000000000014</v>
      </c>
      <c r="K217" s="32">
        <f t="shared" si="137"/>
        <v>8.000000000000014</v>
      </c>
      <c r="L217" s="32">
        <f t="shared" si="137"/>
        <v>8.000000000000014</v>
      </c>
      <c r="M217" s="32">
        <f t="shared" si="137"/>
        <v>8.000000000000014</v>
      </c>
      <c r="N217" s="32">
        <f t="shared" si="137"/>
        <v>-374.69387755102</v>
      </c>
      <c r="O217" s="33">
        <f t="shared" si="137"/>
        <v>-925.8064516129018</v>
      </c>
    </row>
    <row r="218" spans="2:15" ht="12.75">
      <c r="B218" s="2" t="s">
        <v>20</v>
      </c>
      <c r="C218" s="32">
        <f t="shared" si="130"/>
        <v>-87.99999999999987</v>
      </c>
      <c r="D218" s="32">
        <f aca="true" t="shared" si="138" ref="D218:O218">D86-D138</f>
        <v>2</v>
      </c>
      <c r="E218" s="32">
        <f t="shared" si="138"/>
        <v>2</v>
      </c>
      <c r="F218" s="32">
        <f t="shared" si="138"/>
        <v>2</v>
      </c>
      <c r="G218" s="32">
        <f t="shared" si="138"/>
        <v>2</v>
      </c>
      <c r="H218" s="32">
        <f t="shared" si="138"/>
        <v>2</v>
      </c>
      <c r="I218" s="32">
        <f t="shared" si="138"/>
        <v>2.0000000000000036</v>
      </c>
      <c r="J218" s="32">
        <f t="shared" si="138"/>
        <v>2.0000000000000036</v>
      </c>
      <c r="K218" s="32">
        <f t="shared" si="138"/>
        <v>2.0000000000000036</v>
      </c>
      <c r="L218" s="32">
        <f t="shared" si="138"/>
        <v>2.0000000000000036</v>
      </c>
      <c r="M218" s="32">
        <f t="shared" si="138"/>
        <v>2.0000000000000036</v>
      </c>
      <c r="N218" s="32">
        <f t="shared" si="138"/>
        <v>99.99999999999989</v>
      </c>
      <c r="O218" s="33">
        <f t="shared" si="138"/>
        <v>320.0000000000001</v>
      </c>
    </row>
    <row r="219" spans="3:15" ht="12.75">
      <c r="C219" s="10">
        <f aca="true" t="shared" si="139" ref="C219:O219">SUM(C211:C218)</f>
        <v>599.9999999999997</v>
      </c>
      <c r="D219" s="10">
        <f t="shared" si="139"/>
        <v>200.0000000000001</v>
      </c>
      <c r="E219" s="10">
        <f t="shared" si="139"/>
        <v>200.0000000000001</v>
      </c>
      <c r="F219" s="10">
        <f t="shared" si="139"/>
        <v>200.0000000000001</v>
      </c>
      <c r="G219" s="10">
        <f t="shared" si="139"/>
        <v>200.0000000000001</v>
      </c>
      <c r="H219" s="10">
        <f t="shared" si="139"/>
        <v>200.0000000000001</v>
      </c>
      <c r="I219" s="10">
        <f t="shared" si="139"/>
        <v>200.0000000000004</v>
      </c>
      <c r="J219" s="10">
        <f t="shared" si="139"/>
        <v>200.0000000000004</v>
      </c>
      <c r="K219" s="10">
        <f t="shared" si="139"/>
        <v>200.0000000000004</v>
      </c>
      <c r="L219" s="10">
        <f t="shared" si="139"/>
        <v>200.0000000000004</v>
      </c>
      <c r="M219" s="10">
        <f t="shared" si="139"/>
        <v>200.0000000000004</v>
      </c>
      <c r="N219" s="10">
        <f t="shared" si="139"/>
        <v>509.9999999999985</v>
      </c>
      <c r="O219" s="40">
        <f t="shared" si="139"/>
        <v>3110.0000000000055</v>
      </c>
    </row>
    <row r="221" spans="1:2" ht="12.75">
      <c r="A221" t="s">
        <v>65</v>
      </c>
      <c r="B221" s="7" t="s">
        <v>42</v>
      </c>
    </row>
    <row r="223" spans="3:15" ht="12.75">
      <c r="C223" s="1" t="s">
        <v>3</v>
      </c>
      <c r="D223" s="1" t="s">
        <v>4</v>
      </c>
      <c r="E223" s="1" t="s">
        <v>5</v>
      </c>
      <c r="F223" s="1" t="s">
        <v>6</v>
      </c>
      <c r="G223" s="1" t="s">
        <v>7</v>
      </c>
      <c r="H223" s="1" t="s">
        <v>8</v>
      </c>
      <c r="I223" s="1" t="s">
        <v>9</v>
      </c>
      <c r="J223" s="1" t="s">
        <v>10</v>
      </c>
      <c r="K223" s="1" t="s">
        <v>11</v>
      </c>
      <c r="L223" s="1" t="s">
        <v>12</v>
      </c>
      <c r="M223" s="1" t="s">
        <v>13</v>
      </c>
      <c r="N223" s="1" t="s">
        <v>14</v>
      </c>
      <c r="O223" s="21" t="s">
        <v>47</v>
      </c>
    </row>
    <row r="224" spans="2:15" ht="12.75">
      <c r="B224" s="2" t="s">
        <v>1</v>
      </c>
      <c r="C224" s="32">
        <f aca="true" t="shared" si="140" ref="C224:C229">C79-C144</f>
        <v>4999.999999999994</v>
      </c>
      <c r="D224" s="32">
        <f aca="true" t="shared" si="141" ref="D224:O224">D79-D144</f>
        <v>100.00000000000011</v>
      </c>
      <c r="E224" s="32">
        <f t="shared" si="141"/>
        <v>100.00000000000011</v>
      </c>
      <c r="F224" s="32">
        <f t="shared" si="141"/>
        <v>16</v>
      </c>
      <c r="G224" s="32">
        <f t="shared" si="141"/>
        <v>16</v>
      </c>
      <c r="H224" s="32">
        <f t="shared" si="141"/>
        <v>16</v>
      </c>
      <c r="I224" s="32">
        <f t="shared" si="141"/>
        <v>16.00000000000003</v>
      </c>
      <c r="J224" s="32">
        <f t="shared" si="141"/>
        <v>16.00000000000003</v>
      </c>
      <c r="K224" s="32">
        <f t="shared" si="141"/>
        <v>16.00000000000003</v>
      </c>
      <c r="L224" s="32">
        <f t="shared" si="141"/>
        <v>16.00000000000003</v>
      </c>
      <c r="M224" s="32">
        <f t="shared" si="141"/>
        <v>16.00000000000003</v>
      </c>
      <c r="N224" s="32">
        <f t="shared" si="141"/>
        <v>-749.38775510204</v>
      </c>
      <c r="O224" s="33">
        <f t="shared" si="141"/>
        <v>8279.999999999996</v>
      </c>
    </row>
    <row r="225" spans="2:15" ht="12.75">
      <c r="B225" s="2" t="s">
        <v>2</v>
      </c>
      <c r="C225" s="32">
        <f t="shared" si="140"/>
        <v>-703.9999999999992</v>
      </c>
      <c r="D225" s="32">
        <f aca="true" t="shared" si="142" ref="D225:O225">D80-D145</f>
        <v>16</v>
      </c>
      <c r="E225" s="32">
        <f t="shared" si="142"/>
        <v>16</v>
      </c>
      <c r="F225" s="32">
        <f t="shared" si="142"/>
        <v>100.00000000000011</v>
      </c>
      <c r="G225" s="32">
        <f t="shared" si="142"/>
        <v>100.00000000000011</v>
      </c>
      <c r="H225" s="32">
        <f t="shared" si="142"/>
        <v>100.00000000000011</v>
      </c>
      <c r="I225" s="32">
        <f t="shared" si="142"/>
        <v>16.00000000000003</v>
      </c>
      <c r="J225" s="32">
        <f t="shared" si="142"/>
        <v>16.00000000000003</v>
      </c>
      <c r="K225" s="32">
        <f t="shared" si="142"/>
        <v>16.00000000000003</v>
      </c>
      <c r="L225" s="32">
        <f t="shared" si="142"/>
        <v>16.00000000000003</v>
      </c>
      <c r="M225" s="32">
        <f t="shared" si="142"/>
        <v>16.00000000000003</v>
      </c>
      <c r="N225" s="32">
        <f t="shared" si="142"/>
        <v>-749.38775510204</v>
      </c>
      <c r="O225" s="33">
        <f t="shared" si="142"/>
        <v>-3838.5109085180875</v>
      </c>
    </row>
    <row r="226" spans="2:15" ht="12.75">
      <c r="B226" s="2" t="s">
        <v>15</v>
      </c>
      <c r="C226" s="32">
        <f t="shared" si="140"/>
        <v>-703.9999999999992</v>
      </c>
      <c r="D226" s="32">
        <f aca="true" t="shared" si="143" ref="D226:O226">D81-D146</f>
        <v>16</v>
      </c>
      <c r="E226" s="32">
        <f t="shared" si="143"/>
        <v>16</v>
      </c>
      <c r="F226" s="32">
        <f t="shared" si="143"/>
        <v>16</v>
      </c>
      <c r="G226" s="32">
        <f t="shared" si="143"/>
        <v>16</v>
      </c>
      <c r="H226" s="32">
        <f t="shared" si="143"/>
        <v>16</v>
      </c>
      <c r="I226" s="32">
        <f t="shared" si="143"/>
        <v>100.00000000000023</v>
      </c>
      <c r="J226" s="32">
        <f t="shared" si="143"/>
        <v>100.00000000000023</v>
      </c>
      <c r="K226" s="32">
        <f t="shared" si="143"/>
        <v>100.00000000000023</v>
      </c>
      <c r="L226" s="32">
        <f t="shared" si="143"/>
        <v>16.00000000000003</v>
      </c>
      <c r="M226" s="32">
        <f t="shared" si="143"/>
        <v>16.00000000000003</v>
      </c>
      <c r="N226" s="32">
        <f t="shared" si="143"/>
        <v>-749.38775510204</v>
      </c>
      <c r="O226" s="33">
        <f t="shared" si="143"/>
        <v>-3838.5109085180875</v>
      </c>
    </row>
    <row r="227" spans="2:15" ht="12.75">
      <c r="B227" s="2" t="s">
        <v>16</v>
      </c>
      <c r="C227" s="32">
        <f t="shared" si="140"/>
        <v>-703.9999999999992</v>
      </c>
      <c r="D227" s="32">
        <f aca="true" t="shared" si="144" ref="D227:O227">D82-D147</f>
        <v>16</v>
      </c>
      <c r="E227" s="32">
        <f t="shared" si="144"/>
        <v>16</v>
      </c>
      <c r="F227" s="32">
        <f t="shared" si="144"/>
        <v>16</v>
      </c>
      <c r="G227" s="32">
        <f t="shared" si="144"/>
        <v>16</v>
      </c>
      <c r="H227" s="32">
        <f t="shared" si="144"/>
        <v>16</v>
      </c>
      <c r="I227" s="32">
        <f t="shared" si="144"/>
        <v>16.00000000000003</v>
      </c>
      <c r="J227" s="32">
        <f t="shared" si="144"/>
        <v>16.00000000000003</v>
      </c>
      <c r="K227" s="32">
        <f t="shared" si="144"/>
        <v>16.00000000000003</v>
      </c>
      <c r="L227" s="32">
        <f t="shared" si="144"/>
        <v>100.00000000000023</v>
      </c>
      <c r="M227" s="32">
        <f t="shared" si="144"/>
        <v>100.00000000000023</v>
      </c>
      <c r="N227" s="32">
        <f t="shared" si="144"/>
        <v>4999.999999999994</v>
      </c>
      <c r="O227" s="33">
        <f t="shared" si="144"/>
        <v>8439.999999999996</v>
      </c>
    </row>
    <row r="228" spans="2:15" ht="12.75">
      <c r="B228" s="2" t="s">
        <v>17</v>
      </c>
      <c r="C228" s="32">
        <f t="shared" si="140"/>
        <v>-1319.9999999999982</v>
      </c>
      <c r="D228" s="32">
        <f aca="true" t="shared" si="145" ref="D228:O228">D83-D148</f>
        <v>30</v>
      </c>
      <c r="E228" s="32">
        <f t="shared" si="145"/>
        <v>30</v>
      </c>
      <c r="F228" s="32">
        <f t="shared" si="145"/>
        <v>30</v>
      </c>
      <c r="G228" s="32">
        <f t="shared" si="145"/>
        <v>30</v>
      </c>
      <c r="H228" s="32">
        <f t="shared" si="145"/>
        <v>30</v>
      </c>
      <c r="I228" s="32">
        <f t="shared" si="145"/>
        <v>30.000000000000057</v>
      </c>
      <c r="J228" s="32">
        <f t="shared" si="145"/>
        <v>30.000000000000057</v>
      </c>
      <c r="K228" s="32">
        <f t="shared" si="145"/>
        <v>30.000000000000057</v>
      </c>
      <c r="L228" s="32">
        <f t="shared" si="145"/>
        <v>30.000000000000057</v>
      </c>
      <c r="M228" s="32">
        <f t="shared" si="145"/>
        <v>30.000000000000057</v>
      </c>
      <c r="N228" s="32">
        <f t="shared" si="145"/>
        <v>-1405.102040816325</v>
      </c>
      <c r="O228" s="33">
        <f t="shared" si="145"/>
        <v>-3751.7869097782877</v>
      </c>
    </row>
    <row r="229" spans="2:15" ht="12.75">
      <c r="B229" s="2" t="s">
        <v>18</v>
      </c>
      <c r="C229" s="32">
        <f t="shared" si="140"/>
        <v>-527.9999999999993</v>
      </c>
      <c r="D229" s="32">
        <f aca="true" t="shared" si="146" ref="D229:O229">D84-D149</f>
        <v>12.000000000000014</v>
      </c>
      <c r="E229" s="32">
        <f t="shared" si="146"/>
        <v>12.000000000000014</v>
      </c>
      <c r="F229" s="32">
        <f t="shared" si="146"/>
        <v>12.000000000000014</v>
      </c>
      <c r="G229" s="32">
        <f t="shared" si="146"/>
        <v>12.000000000000014</v>
      </c>
      <c r="H229" s="32">
        <f t="shared" si="146"/>
        <v>12.000000000000014</v>
      </c>
      <c r="I229" s="32">
        <f t="shared" si="146"/>
        <v>12.000000000000028</v>
      </c>
      <c r="J229" s="32">
        <f t="shared" si="146"/>
        <v>12.000000000000028</v>
      </c>
      <c r="K229" s="32">
        <f t="shared" si="146"/>
        <v>12.000000000000028</v>
      </c>
      <c r="L229" s="32">
        <f t="shared" si="146"/>
        <v>12.000000000000028</v>
      </c>
      <c r="M229" s="32">
        <f t="shared" si="146"/>
        <v>12.000000000000028</v>
      </c>
      <c r="N229" s="32">
        <f t="shared" si="146"/>
        <v>-562.0408163265299</v>
      </c>
      <c r="O229" s="33">
        <f t="shared" si="146"/>
        <v>-1500.7147639113164</v>
      </c>
    </row>
    <row r="230" spans="2:15" ht="12.75">
      <c r="B230" s="2" t="s">
        <v>19</v>
      </c>
      <c r="C230" s="32">
        <f aca="true" t="shared" si="147" ref="C230:O230">C85-C150</f>
        <v>-351.9999999999996</v>
      </c>
      <c r="D230" s="32">
        <f t="shared" si="147"/>
        <v>8</v>
      </c>
      <c r="E230" s="32">
        <f t="shared" si="147"/>
        <v>8</v>
      </c>
      <c r="F230" s="32">
        <f t="shared" si="147"/>
        <v>8</v>
      </c>
      <c r="G230" s="32">
        <f t="shared" si="147"/>
        <v>8</v>
      </c>
      <c r="H230" s="32">
        <f t="shared" si="147"/>
        <v>8</v>
      </c>
      <c r="I230" s="32">
        <f t="shared" si="147"/>
        <v>8.000000000000014</v>
      </c>
      <c r="J230" s="32">
        <f t="shared" si="147"/>
        <v>8.000000000000014</v>
      </c>
      <c r="K230" s="32">
        <f t="shared" si="147"/>
        <v>8.000000000000014</v>
      </c>
      <c r="L230" s="32">
        <f t="shared" si="147"/>
        <v>8.000000000000014</v>
      </c>
      <c r="M230" s="32">
        <f t="shared" si="147"/>
        <v>8.000000000000014</v>
      </c>
      <c r="N230" s="32">
        <f t="shared" si="147"/>
        <v>-374.69387755102</v>
      </c>
      <c r="O230" s="33">
        <f t="shared" si="147"/>
        <v>-1000.4765092742098</v>
      </c>
    </row>
    <row r="231" spans="2:15" ht="12.75">
      <c r="B231" s="2" t="s">
        <v>20</v>
      </c>
      <c r="C231" s="32">
        <f aca="true" t="shared" si="148" ref="C231:O231">C86-C151</f>
        <v>-87.9999999999999</v>
      </c>
      <c r="D231" s="32">
        <f t="shared" si="148"/>
        <v>2</v>
      </c>
      <c r="E231" s="32">
        <f t="shared" si="148"/>
        <v>2</v>
      </c>
      <c r="F231" s="32">
        <f t="shared" si="148"/>
        <v>2</v>
      </c>
      <c r="G231" s="32">
        <f t="shared" si="148"/>
        <v>2</v>
      </c>
      <c r="H231" s="32">
        <f t="shared" si="148"/>
        <v>2</v>
      </c>
      <c r="I231" s="32">
        <f t="shared" si="148"/>
        <v>2.0000000000000036</v>
      </c>
      <c r="J231" s="32">
        <f t="shared" si="148"/>
        <v>2.0000000000000036</v>
      </c>
      <c r="K231" s="32">
        <f t="shared" si="148"/>
        <v>2.0000000000000036</v>
      </c>
      <c r="L231" s="32">
        <f t="shared" si="148"/>
        <v>2.0000000000000036</v>
      </c>
      <c r="M231" s="32">
        <f t="shared" si="148"/>
        <v>2.0000000000000036</v>
      </c>
      <c r="N231" s="32">
        <f t="shared" si="148"/>
        <v>99.99999999999989</v>
      </c>
      <c r="O231" s="33">
        <f t="shared" si="148"/>
        <v>320.0000000000001</v>
      </c>
    </row>
    <row r="232" spans="3:15" ht="12.75">
      <c r="C232" s="10">
        <f aca="true" t="shared" si="149" ref="C232:O232">SUM(C224:C231)</f>
        <v>599.9999999999994</v>
      </c>
      <c r="D232" s="10">
        <f t="shared" si="149"/>
        <v>200.0000000000001</v>
      </c>
      <c r="E232" s="10">
        <f t="shared" si="149"/>
        <v>200.0000000000001</v>
      </c>
      <c r="F232" s="10">
        <f t="shared" si="149"/>
        <v>200.0000000000001</v>
      </c>
      <c r="G232" s="10">
        <f t="shared" si="149"/>
        <v>200.0000000000001</v>
      </c>
      <c r="H232" s="10">
        <f t="shared" si="149"/>
        <v>200.0000000000001</v>
      </c>
      <c r="I232" s="10">
        <f t="shared" si="149"/>
        <v>200.0000000000004</v>
      </c>
      <c r="J232" s="10">
        <f t="shared" si="149"/>
        <v>200.0000000000004</v>
      </c>
      <c r="K232" s="10">
        <f t="shared" si="149"/>
        <v>200.0000000000004</v>
      </c>
      <c r="L232" s="10">
        <f t="shared" si="149"/>
        <v>200.0000000000004</v>
      </c>
      <c r="M232" s="10">
        <f t="shared" si="149"/>
        <v>200.0000000000004</v>
      </c>
      <c r="N232" s="10">
        <f t="shared" si="149"/>
        <v>509.9999999999985</v>
      </c>
      <c r="O232" s="40">
        <f t="shared" si="149"/>
        <v>3110.0000000000036</v>
      </c>
    </row>
    <row r="234" spans="1:2" ht="12.75">
      <c r="A234" t="s">
        <v>68</v>
      </c>
      <c r="B234" s="7" t="s">
        <v>43</v>
      </c>
    </row>
    <row r="236" spans="3:15" ht="12.75">
      <c r="C236" s="1" t="s">
        <v>3</v>
      </c>
      <c r="D236" s="1" t="s">
        <v>4</v>
      </c>
      <c r="E236" s="1" t="s">
        <v>5</v>
      </c>
      <c r="F236" s="1" t="s">
        <v>6</v>
      </c>
      <c r="G236" s="1" t="s">
        <v>7</v>
      </c>
      <c r="H236" s="1" t="s">
        <v>8</v>
      </c>
      <c r="I236" s="1" t="s">
        <v>9</v>
      </c>
      <c r="J236" s="1" t="s">
        <v>10</v>
      </c>
      <c r="K236" s="1" t="s">
        <v>11</v>
      </c>
      <c r="L236" s="1" t="s">
        <v>12</v>
      </c>
      <c r="M236" s="1" t="s">
        <v>13</v>
      </c>
      <c r="N236" s="1" t="s">
        <v>14</v>
      </c>
      <c r="O236" s="21" t="s">
        <v>47</v>
      </c>
    </row>
    <row r="237" spans="2:15" ht="12.75">
      <c r="B237" s="2" t="s">
        <v>1</v>
      </c>
      <c r="C237" s="32">
        <f aca="true" t="shared" si="150" ref="C237:C242">C79-C157</f>
        <v>4999.999999999994</v>
      </c>
      <c r="D237" s="32">
        <f aca="true" t="shared" si="151" ref="D237:O237">D79-D157</f>
        <v>100.00000000000011</v>
      </c>
      <c r="E237" s="32">
        <f t="shared" si="151"/>
        <v>100.00000000000011</v>
      </c>
      <c r="F237" s="32">
        <f t="shared" si="151"/>
        <v>16</v>
      </c>
      <c r="G237" s="32">
        <f t="shared" si="151"/>
        <v>16</v>
      </c>
      <c r="H237" s="32">
        <f t="shared" si="151"/>
        <v>16</v>
      </c>
      <c r="I237" s="32">
        <f t="shared" si="151"/>
        <v>16.00000000000003</v>
      </c>
      <c r="J237" s="32">
        <f t="shared" si="151"/>
        <v>16.00000000000003</v>
      </c>
      <c r="K237" s="32">
        <f t="shared" si="151"/>
        <v>16.00000000000003</v>
      </c>
      <c r="L237" s="32">
        <f t="shared" si="151"/>
        <v>16.00000000000003</v>
      </c>
      <c r="M237" s="32">
        <f t="shared" si="151"/>
        <v>16.00000000000003</v>
      </c>
      <c r="N237" s="32">
        <f t="shared" si="151"/>
        <v>-749.38775510204</v>
      </c>
      <c r="O237" s="33">
        <f t="shared" si="151"/>
        <v>8279.999999999996</v>
      </c>
    </row>
    <row r="238" spans="2:15" ht="12.75">
      <c r="B238" s="2" t="s">
        <v>2</v>
      </c>
      <c r="C238" s="32">
        <f t="shared" si="150"/>
        <v>-703.999999999999</v>
      </c>
      <c r="D238" s="32">
        <f aca="true" t="shared" si="152" ref="D238:O238">D80-D158</f>
        <v>16</v>
      </c>
      <c r="E238" s="32">
        <f t="shared" si="152"/>
        <v>16</v>
      </c>
      <c r="F238" s="32">
        <f t="shared" si="152"/>
        <v>100.00000000000011</v>
      </c>
      <c r="G238" s="32">
        <f t="shared" si="152"/>
        <v>100.00000000000011</v>
      </c>
      <c r="H238" s="32">
        <f t="shared" si="152"/>
        <v>100.00000000000011</v>
      </c>
      <c r="I238" s="32">
        <f t="shared" si="152"/>
        <v>16.00000000000003</v>
      </c>
      <c r="J238" s="32">
        <f t="shared" si="152"/>
        <v>16.00000000000003</v>
      </c>
      <c r="K238" s="32">
        <f t="shared" si="152"/>
        <v>16.00000000000003</v>
      </c>
      <c r="L238" s="32">
        <f t="shared" si="152"/>
        <v>16.00000000000003</v>
      </c>
      <c r="M238" s="32">
        <f t="shared" si="152"/>
        <v>16.00000000000003</v>
      </c>
      <c r="N238" s="32">
        <f t="shared" si="152"/>
        <v>-749.38775510204</v>
      </c>
      <c r="O238" s="33">
        <f t="shared" si="152"/>
        <v>-4071.8548387096744</v>
      </c>
    </row>
    <row r="239" spans="2:15" ht="12.75">
      <c r="B239" s="2" t="s">
        <v>15</v>
      </c>
      <c r="C239" s="32">
        <f t="shared" si="150"/>
        <v>-703.999999999999</v>
      </c>
      <c r="D239" s="32">
        <f aca="true" t="shared" si="153" ref="D239:O239">D81-D159</f>
        <v>16</v>
      </c>
      <c r="E239" s="32">
        <f t="shared" si="153"/>
        <v>16</v>
      </c>
      <c r="F239" s="32">
        <f t="shared" si="153"/>
        <v>16</v>
      </c>
      <c r="G239" s="32">
        <f t="shared" si="153"/>
        <v>16</v>
      </c>
      <c r="H239" s="32">
        <f t="shared" si="153"/>
        <v>16</v>
      </c>
      <c r="I239" s="32">
        <f t="shared" si="153"/>
        <v>100.00000000000023</v>
      </c>
      <c r="J239" s="32">
        <f t="shared" si="153"/>
        <v>100.00000000000023</v>
      </c>
      <c r="K239" s="32">
        <f t="shared" si="153"/>
        <v>100.00000000000023</v>
      </c>
      <c r="L239" s="32">
        <f t="shared" si="153"/>
        <v>16.00000000000003</v>
      </c>
      <c r="M239" s="32">
        <f t="shared" si="153"/>
        <v>16.00000000000003</v>
      </c>
      <c r="N239" s="32">
        <f t="shared" si="153"/>
        <v>-749.38775510204</v>
      </c>
      <c r="O239" s="33">
        <f t="shared" si="153"/>
        <v>-4071.8548387096744</v>
      </c>
    </row>
    <row r="240" spans="2:15" ht="12.75">
      <c r="B240" s="2" t="s">
        <v>16</v>
      </c>
      <c r="C240" s="32">
        <f t="shared" si="150"/>
        <v>-703.999999999999</v>
      </c>
      <c r="D240" s="32">
        <f aca="true" t="shared" si="154" ref="D240:O240">D82-D160</f>
        <v>16</v>
      </c>
      <c r="E240" s="32">
        <f t="shared" si="154"/>
        <v>16</v>
      </c>
      <c r="F240" s="32">
        <f t="shared" si="154"/>
        <v>16</v>
      </c>
      <c r="G240" s="32">
        <f t="shared" si="154"/>
        <v>16</v>
      </c>
      <c r="H240" s="32">
        <f t="shared" si="154"/>
        <v>16</v>
      </c>
      <c r="I240" s="32">
        <f t="shared" si="154"/>
        <v>16.00000000000003</v>
      </c>
      <c r="J240" s="32">
        <f t="shared" si="154"/>
        <v>16.00000000000003</v>
      </c>
      <c r="K240" s="32">
        <f t="shared" si="154"/>
        <v>16.00000000000003</v>
      </c>
      <c r="L240" s="32">
        <f t="shared" si="154"/>
        <v>100.00000000000023</v>
      </c>
      <c r="M240" s="32">
        <f t="shared" si="154"/>
        <v>100.00000000000023</v>
      </c>
      <c r="N240" s="32">
        <f t="shared" si="154"/>
        <v>4999.999999999994</v>
      </c>
      <c r="O240" s="33">
        <f t="shared" si="154"/>
        <v>8439.999999999996</v>
      </c>
    </row>
    <row r="241" spans="2:15" ht="12.75">
      <c r="B241" s="2" t="s">
        <v>17</v>
      </c>
      <c r="C241" s="32">
        <f t="shared" si="150"/>
        <v>-1319.9999999999982</v>
      </c>
      <c r="D241" s="32">
        <f aca="true" t="shared" si="155" ref="D241:O241">D83-D161</f>
        <v>30</v>
      </c>
      <c r="E241" s="32">
        <f t="shared" si="155"/>
        <v>30</v>
      </c>
      <c r="F241" s="32">
        <f t="shared" si="155"/>
        <v>30</v>
      </c>
      <c r="G241" s="32">
        <f t="shared" si="155"/>
        <v>30</v>
      </c>
      <c r="H241" s="32">
        <f t="shared" si="155"/>
        <v>30</v>
      </c>
      <c r="I241" s="32">
        <f t="shared" si="155"/>
        <v>30.000000000000057</v>
      </c>
      <c r="J241" s="32">
        <f t="shared" si="155"/>
        <v>30.000000000000057</v>
      </c>
      <c r="K241" s="32">
        <f t="shared" si="155"/>
        <v>30.000000000000057</v>
      </c>
      <c r="L241" s="32">
        <f t="shared" si="155"/>
        <v>30.000000000000057</v>
      </c>
      <c r="M241" s="32">
        <f t="shared" si="155"/>
        <v>30.000000000000057</v>
      </c>
      <c r="N241" s="32">
        <f t="shared" si="155"/>
        <v>-1405.102040816325</v>
      </c>
      <c r="O241" s="33">
        <f t="shared" si="155"/>
        <v>-3471.7741935483828</v>
      </c>
    </row>
    <row r="242" spans="2:15" ht="12.75">
      <c r="B242" s="2" t="s">
        <v>18</v>
      </c>
      <c r="C242" s="32">
        <f t="shared" si="150"/>
        <v>-527.9999999999992</v>
      </c>
      <c r="D242" s="32">
        <f aca="true" t="shared" si="156" ref="D242:O242">D84-D162</f>
        <v>12.000000000000014</v>
      </c>
      <c r="E242" s="32">
        <f t="shared" si="156"/>
        <v>12.000000000000014</v>
      </c>
      <c r="F242" s="32">
        <f t="shared" si="156"/>
        <v>12.000000000000014</v>
      </c>
      <c r="G242" s="32">
        <f t="shared" si="156"/>
        <v>12.000000000000014</v>
      </c>
      <c r="H242" s="32">
        <f t="shared" si="156"/>
        <v>12.000000000000014</v>
      </c>
      <c r="I242" s="32">
        <f t="shared" si="156"/>
        <v>12.000000000000028</v>
      </c>
      <c r="J242" s="32">
        <f t="shared" si="156"/>
        <v>12.000000000000028</v>
      </c>
      <c r="K242" s="32">
        <f t="shared" si="156"/>
        <v>12.000000000000028</v>
      </c>
      <c r="L242" s="32">
        <f t="shared" si="156"/>
        <v>12.000000000000028</v>
      </c>
      <c r="M242" s="32">
        <f t="shared" si="156"/>
        <v>12.000000000000028</v>
      </c>
      <c r="N242" s="32">
        <f t="shared" si="156"/>
        <v>-562.0408163265299</v>
      </c>
      <c r="O242" s="33">
        <f t="shared" si="156"/>
        <v>-1388.7096774193542</v>
      </c>
    </row>
    <row r="243" spans="2:15" ht="12.75">
      <c r="B243" s="2" t="s">
        <v>19</v>
      </c>
      <c r="C243" s="32">
        <f aca="true" t="shared" si="157" ref="C243:O243">C85-C163</f>
        <v>-351.9999999999995</v>
      </c>
      <c r="D243" s="32">
        <f t="shared" si="157"/>
        <v>8</v>
      </c>
      <c r="E243" s="32">
        <f t="shared" si="157"/>
        <v>8</v>
      </c>
      <c r="F243" s="32">
        <f t="shared" si="157"/>
        <v>8</v>
      </c>
      <c r="G243" s="32">
        <f t="shared" si="157"/>
        <v>8</v>
      </c>
      <c r="H243" s="32">
        <f t="shared" si="157"/>
        <v>8</v>
      </c>
      <c r="I243" s="32">
        <f t="shared" si="157"/>
        <v>8.000000000000014</v>
      </c>
      <c r="J243" s="32">
        <f t="shared" si="157"/>
        <v>8.000000000000014</v>
      </c>
      <c r="K243" s="32">
        <f t="shared" si="157"/>
        <v>8.000000000000014</v>
      </c>
      <c r="L243" s="32">
        <f t="shared" si="157"/>
        <v>8.000000000000014</v>
      </c>
      <c r="M243" s="32">
        <f t="shared" si="157"/>
        <v>8.000000000000014</v>
      </c>
      <c r="N243" s="32">
        <f t="shared" si="157"/>
        <v>-374.69387755102</v>
      </c>
      <c r="O243" s="33">
        <f t="shared" si="157"/>
        <v>-925.8064516129018</v>
      </c>
    </row>
    <row r="244" spans="2:15" ht="12.75">
      <c r="B244" s="2" t="s">
        <v>20</v>
      </c>
      <c r="C244" s="32">
        <f aca="true" t="shared" si="158" ref="C244:O244">C86-C164</f>
        <v>-87.99999999999987</v>
      </c>
      <c r="D244" s="32">
        <f t="shared" si="158"/>
        <v>2</v>
      </c>
      <c r="E244" s="32">
        <f t="shared" si="158"/>
        <v>2</v>
      </c>
      <c r="F244" s="32">
        <f t="shared" si="158"/>
        <v>2</v>
      </c>
      <c r="G244" s="32">
        <f t="shared" si="158"/>
        <v>2</v>
      </c>
      <c r="H244" s="32">
        <f t="shared" si="158"/>
        <v>2</v>
      </c>
      <c r="I244" s="32">
        <f t="shared" si="158"/>
        <v>2.0000000000000036</v>
      </c>
      <c r="J244" s="32">
        <f t="shared" si="158"/>
        <v>2.0000000000000036</v>
      </c>
      <c r="K244" s="32">
        <f t="shared" si="158"/>
        <v>2.0000000000000036</v>
      </c>
      <c r="L244" s="32">
        <f t="shared" si="158"/>
        <v>2.0000000000000036</v>
      </c>
      <c r="M244" s="32">
        <f t="shared" si="158"/>
        <v>2.0000000000000036</v>
      </c>
      <c r="N244" s="32">
        <f t="shared" si="158"/>
        <v>99.99999999999989</v>
      </c>
      <c r="O244" s="33">
        <f t="shared" si="158"/>
        <v>320.0000000000001</v>
      </c>
    </row>
    <row r="245" spans="3:15" ht="12.75">
      <c r="C245" s="10">
        <f>SUM(C237:C244)</f>
        <v>599.9999999999997</v>
      </c>
      <c r="D245" s="10">
        <f aca="true" t="shared" si="159" ref="D245:O245">SUM(D237:D244)</f>
        <v>200.0000000000001</v>
      </c>
      <c r="E245" s="10">
        <f t="shared" si="159"/>
        <v>200.0000000000001</v>
      </c>
      <c r="F245" s="10">
        <f t="shared" si="159"/>
        <v>200.0000000000001</v>
      </c>
      <c r="G245" s="10">
        <f t="shared" si="159"/>
        <v>200.0000000000001</v>
      </c>
      <c r="H245" s="10">
        <f t="shared" si="159"/>
        <v>200.0000000000001</v>
      </c>
      <c r="I245" s="10">
        <f t="shared" si="159"/>
        <v>200.0000000000004</v>
      </c>
      <c r="J245" s="10">
        <f t="shared" si="159"/>
        <v>200.0000000000004</v>
      </c>
      <c r="K245" s="10">
        <f t="shared" si="159"/>
        <v>200.0000000000004</v>
      </c>
      <c r="L245" s="10">
        <f t="shared" si="159"/>
        <v>200.0000000000004</v>
      </c>
      <c r="M245" s="10">
        <f t="shared" si="159"/>
        <v>200.0000000000004</v>
      </c>
      <c r="N245" s="10">
        <f t="shared" si="159"/>
        <v>509.9999999999985</v>
      </c>
      <c r="O245" s="40">
        <f t="shared" si="159"/>
        <v>3110.0000000000055</v>
      </c>
    </row>
    <row r="249" spans="1:2" ht="12.75">
      <c r="A249" t="s">
        <v>69</v>
      </c>
      <c r="B249" s="7" t="s">
        <v>44</v>
      </c>
    </row>
    <row r="251" spans="3:15" ht="12.75">
      <c r="C251" s="1" t="s">
        <v>3</v>
      </c>
      <c r="D251" s="1" t="s">
        <v>4</v>
      </c>
      <c r="E251" s="1" t="s">
        <v>5</v>
      </c>
      <c r="F251" s="1" t="s">
        <v>6</v>
      </c>
      <c r="G251" s="1" t="s">
        <v>7</v>
      </c>
      <c r="H251" s="1" t="s">
        <v>8</v>
      </c>
      <c r="I251" s="1" t="s">
        <v>9</v>
      </c>
      <c r="J251" s="1" t="s">
        <v>10</v>
      </c>
      <c r="K251" s="1" t="s">
        <v>11</v>
      </c>
      <c r="L251" s="1" t="s">
        <v>12</v>
      </c>
      <c r="M251" s="1" t="s">
        <v>13</v>
      </c>
      <c r="N251" s="1" t="s">
        <v>14</v>
      </c>
      <c r="O251" s="21" t="s">
        <v>47</v>
      </c>
    </row>
    <row r="252" spans="2:15" ht="12.75">
      <c r="B252" s="2" t="s">
        <v>1</v>
      </c>
      <c r="C252" s="32">
        <f aca="true" t="shared" si="160" ref="C252:C257">C79-C172</f>
        <v>4999.999999999994</v>
      </c>
      <c r="D252" s="32">
        <f aca="true" t="shared" si="161" ref="D252:O252">D79-D172</f>
        <v>100.00000000000011</v>
      </c>
      <c r="E252" s="32">
        <f t="shared" si="161"/>
        <v>100.00000000000011</v>
      </c>
      <c r="F252" s="32">
        <f t="shared" si="161"/>
        <v>16</v>
      </c>
      <c r="G252" s="32">
        <f t="shared" si="161"/>
        <v>16</v>
      </c>
      <c r="H252" s="32">
        <f t="shared" si="161"/>
        <v>16</v>
      </c>
      <c r="I252" s="32">
        <f t="shared" si="161"/>
        <v>16.00000000000003</v>
      </c>
      <c r="J252" s="32">
        <f t="shared" si="161"/>
        <v>16.00000000000003</v>
      </c>
      <c r="K252" s="32">
        <f t="shared" si="161"/>
        <v>16.00000000000003</v>
      </c>
      <c r="L252" s="32">
        <f t="shared" si="161"/>
        <v>16.00000000000003</v>
      </c>
      <c r="M252" s="32">
        <f t="shared" si="161"/>
        <v>16.00000000000003</v>
      </c>
      <c r="N252" s="32">
        <f t="shared" si="161"/>
        <v>-749.38775510204</v>
      </c>
      <c r="O252" s="33">
        <f t="shared" si="161"/>
        <v>8279.999999999996</v>
      </c>
    </row>
    <row r="253" spans="2:15" ht="12.75">
      <c r="B253" s="2" t="s">
        <v>2</v>
      </c>
      <c r="C253" s="32">
        <f t="shared" si="160"/>
        <v>-703.9999999999992</v>
      </c>
      <c r="D253" s="32">
        <f aca="true" t="shared" si="162" ref="D253:O253">D80-D173</f>
        <v>16</v>
      </c>
      <c r="E253" s="32">
        <f t="shared" si="162"/>
        <v>16</v>
      </c>
      <c r="F253" s="32">
        <f t="shared" si="162"/>
        <v>100.00000000000011</v>
      </c>
      <c r="G253" s="32">
        <f t="shared" si="162"/>
        <v>100.00000000000011</v>
      </c>
      <c r="H253" s="32">
        <f t="shared" si="162"/>
        <v>100.00000000000011</v>
      </c>
      <c r="I253" s="32">
        <f t="shared" si="162"/>
        <v>16.00000000000003</v>
      </c>
      <c r="J253" s="32">
        <f t="shared" si="162"/>
        <v>16.00000000000003</v>
      </c>
      <c r="K253" s="32">
        <f t="shared" si="162"/>
        <v>16.00000000000003</v>
      </c>
      <c r="L253" s="32">
        <f t="shared" si="162"/>
        <v>16.00000000000003</v>
      </c>
      <c r="M253" s="32">
        <f t="shared" si="162"/>
        <v>16.00000000000003</v>
      </c>
      <c r="N253" s="32">
        <f t="shared" si="162"/>
        <v>-749.38775510204</v>
      </c>
      <c r="O253" s="33">
        <f t="shared" si="162"/>
        <v>-3838.5109085180875</v>
      </c>
    </row>
    <row r="254" spans="2:15" ht="12.75">
      <c r="B254" s="2" t="s">
        <v>15</v>
      </c>
      <c r="C254" s="32">
        <f t="shared" si="160"/>
        <v>-703.9999999999992</v>
      </c>
      <c r="D254" s="32">
        <f aca="true" t="shared" si="163" ref="D254:O254">D81-D174</f>
        <v>16</v>
      </c>
      <c r="E254" s="32">
        <f t="shared" si="163"/>
        <v>16</v>
      </c>
      <c r="F254" s="32">
        <f t="shared" si="163"/>
        <v>16</v>
      </c>
      <c r="G254" s="32">
        <f t="shared" si="163"/>
        <v>16</v>
      </c>
      <c r="H254" s="32">
        <f t="shared" si="163"/>
        <v>16</v>
      </c>
      <c r="I254" s="32">
        <f t="shared" si="163"/>
        <v>100.00000000000023</v>
      </c>
      <c r="J254" s="32">
        <f t="shared" si="163"/>
        <v>100.00000000000023</v>
      </c>
      <c r="K254" s="32">
        <f t="shared" si="163"/>
        <v>100.00000000000023</v>
      </c>
      <c r="L254" s="32">
        <f t="shared" si="163"/>
        <v>16.00000000000003</v>
      </c>
      <c r="M254" s="32">
        <f t="shared" si="163"/>
        <v>16.00000000000003</v>
      </c>
      <c r="N254" s="32">
        <f t="shared" si="163"/>
        <v>-749.38775510204</v>
      </c>
      <c r="O254" s="33">
        <f t="shared" si="163"/>
        <v>-3838.5109085180875</v>
      </c>
    </row>
    <row r="255" spans="2:15" ht="12.75">
      <c r="B255" s="2" t="s">
        <v>16</v>
      </c>
      <c r="C255" s="32">
        <f t="shared" si="160"/>
        <v>-703.9999999999992</v>
      </c>
      <c r="D255" s="32">
        <f aca="true" t="shared" si="164" ref="D255:O255">D82-D175</f>
        <v>16</v>
      </c>
      <c r="E255" s="32">
        <f t="shared" si="164"/>
        <v>16</v>
      </c>
      <c r="F255" s="32">
        <f t="shared" si="164"/>
        <v>16</v>
      </c>
      <c r="G255" s="32">
        <f t="shared" si="164"/>
        <v>16</v>
      </c>
      <c r="H255" s="32">
        <f t="shared" si="164"/>
        <v>16</v>
      </c>
      <c r="I255" s="32">
        <f t="shared" si="164"/>
        <v>16.00000000000003</v>
      </c>
      <c r="J255" s="32">
        <f t="shared" si="164"/>
        <v>16.00000000000003</v>
      </c>
      <c r="K255" s="32">
        <f t="shared" si="164"/>
        <v>16.00000000000003</v>
      </c>
      <c r="L255" s="32">
        <f t="shared" si="164"/>
        <v>100.00000000000023</v>
      </c>
      <c r="M255" s="32">
        <f t="shared" si="164"/>
        <v>100.00000000000023</v>
      </c>
      <c r="N255" s="32">
        <f t="shared" si="164"/>
        <v>4999.999999999994</v>
      </c>
      <c r="O255" s="33">
        <f t="shared" si="164"/>
        <v>8439.999999999996</v>
      </c>
    </row>
    <row r="256" spans="2:15" ht="12.75">
      <c r="B256" s="2" t="s">
        <v>17</v>
      </c>
      <c r="C256" s="32">
        <f t="shared" si="160"/>
        <v>-1319.9999999999982</v>
      </c>
      <c r="D256" s="32">
        <f aca="true" t="shared" si="165" ref="D256:O256">D83-D176</f>
        <v>30</v>
      </c>
      <c r="E256" s="32">
        <f t="shared" si="165"/>
        <v>30</v>
      </c>
      <c r="F256" s="32">
        <f t="shared" si="165"/>
        <v>30</v>
      </c>
      <c r="G256" s="32">
        <f t="shared" si="165"/>
        <v>30</v>
      </c>
      <c r="H256" s="32">
        <f t="shared" si="165"/>
        <v>30</v>
      </c>
      <c r="I256" s="32">
        <f t="shared" si="165"/>
        <v>30.000000000000057</v>
      </c>
      <c r="J256" s="32">
        <f t="shared" si="165"/>
        <v>30.000000000000057</v>
      </c>
      <c r="K256" s="32">
        <f t="shared" si="165"/>
        <v>30.000000000000057</v>
      </c>
      <c r="L256" s="32">
        <f t="shared" si="165"/>
        <v>30.000000000000057</v>
      </c>
      <c r="M256" s="32">
        <f t="shared" si="165"/>
        <v>30.000000000000057</v>
      </c>
      <c r="N256" s="32">
        <f t="shared" si="165"/>
        <v>-1405.102040816325</v>
      </c>
      <c r="O256" s="33">
        <f t="shared" si="165"/>
        <v>-3751.7869097782877</v>
      </c>
    </row>
    <row r="257" spans="2:15" ht="12.75">
      <c r="B257" s="2" t="s">
        <v>18</v>
      </c>
      <c r="C257" s="32">
        <f t="shared" si="160"/>
        <v>-527.9999999999993</v>
      </c>
      <c r="D257" s="32">
        <f aca="true" t="shared" si="166" ref="D257:O257">D84-D177</f>
        <v>12.000000000000014</v>
      </c>
      <c r="E257" s="32">
        <f t="shared" si="166"/>
        <v>12.000000000000014</v>
      </c>
      <c r="F257" s="32">
        <f t="shared" si="166"/>
        <v>12.000000000000014</v>
      </c>
      <c r="G257" s="32">
        <f t="shared" si="166"/>
        <v>12.000000000000014</v>
      </c>
      <c r="H257" s="32">
        <f t="shared" si="166"/>
        <v>12.000000000000014</v>
      </c>
      <c r="I257" s="32">
        <f t="shared" si="166"/>
        <v>12.000000000000028</v>
      </c>
      <c r="J257" s="32">
        <f t="shared" si="166"/>
        <v>12.000000000000028</v>
      </c>
      <c r="K257" s="32">
        <f t="shared" si="166"/>
        <v>12.000000000000028</v>
      </c>
      <c r="L257" s="32">
        <f t="shared" si="166"/>
        <v>12.000000000000028</v>
      </c>
      <c r="M257" s="32">
        <f t="shared" si="166"/>
        <v>12.000000000000028</v>
      </c>
      <c r="N257" s="32">
        <f t="shared" si="166"/>
        <v>-562.0408163265299</v>
      </c>
      <c r="O257" s="33">
        <f t="shared" si="166"/>
        <v>-1500.7147639113164</v>
      </c>
    </row>
    <row r="258" spans="2:15" ht="12.75">
      <c r="B258" s="2" t="s">
        <v>19</v>
      </c>
      <c r="C258" s="32">
        <f aca="true" t="shared" si="167" ref="C258:O258">C85-C178</f>
        <v>-351.9999999999996</v>
      </c>
      <c r="D258" s="32">
        <f t="shared" si="167"/>
        <v>8</v>
      </c>
      <c r="E258" s="32">
        <f t="shared" si="167"/>
        <v>8</v>
      </c>
      <c r="F258" s="32">
        <f t="shared" si="167"/>
        <v>8</v>
      </c>
      <c r="G258" s="32">
        <f t="shared" si="167"/>
        <v>8</v>
      </c>
      <c r="H258" s="32">
        <f t="shared" si="167"/>
        <v>8</v>
      </c>
      <c r="I258" s="32">
        <f t="shared" si="167"/>
        <v>8.000000000000014</v>
      </c>
      <c r="J258" s="32">
        <f t="shared" si="167"/>
        <v>8.000000000000014</v>
      </c>
      <c r="K258" s="32">
        <f t="shared" si="167"/>
        <v>8.000000000000014</v>
      </c>
      <c r="L258" s="32">
        <f t="shared" si="167"/>
        <v>8.000000000000014</v>
      </c>
      <c r="M258" s="32">
        <f t="shared" si="167"/>
        <v>8.000000000000014</v>
      </c>
      <c r="N258" s="32">
        <f t="shared" si="167"/>
        <v>-374.69387755102</v>
      </c>
      <c r="O258" s="33">
        <f t="shared" si="167"/>
        <v>-1000.4765092742098</v>
      </c>
    </row>
    <row r="259" spans="2:15" ht="12.75">
      <c r="B259" s="2" t="s">
        <v>20</v>
      </c>
      <c r="C259" s="32">
        <f aca="true" t="shared" si="168" ref="C259:O259">C86-C179</f>
        <v>-87.9999999999999</v>
      </c>
      <c r="D259" s="32">
        <f t="shared" si="168"/>
        <v>2</v>
      </c>
      <c r="E259" s="32">
        <f t="shared" si="168"/>
        <v>2</v>
      </c>
      <c r="F259" s="32">
        <f t="shared" si="168"/>
        <v>2</v>
      </c>
      <c r="G259" s="32">
        <f t="shared" si="168"/>
        <v>2</v>
      </c>
      <c r="H259" s="32">
        <f t="shared" si="168"/>
        <v>2</v>
      </c>
      <c r="I259" s="32">
        <f t="shared" si="168"/>
        <v>2.0000000000000036</v>
      </c>
      <c r="J259" s="32">
        <f t="shared" si="168"/>
        <v>2.0000000000000036</v>
      </c>
      <c r="K259" s="32">
        <f t="shared" si="168"/>
        <v>2.0000000000000036</v>
      </c>
      <c r="L259" s="32">
        <f t="shared" si="168"/>
        <v>2.0000000000000036</v>
      </c>
      <c r="M259" s="32">
        <f t="shared" si="168"/>
        <v>2.0000000000000036</v>
      </c>
      <c r="N259" s="32">
        <f t="shared" si="168"/>
        <v>99.99999999999989</v>
      </c>
      <c r="O259" s="33">
        <f t="shared" si="168"/>
        <v>320.0000000000001</v>
      </c>
    </row>
    <row r="260" spans="3:15" ht="12.75">
      <c r="C260" s="10">
        <f aca="true" t="shared" si="169" ref="C260:O260">SUM(C252:C259)</f>
        <v>599.9999999999994</v>
      </c>
      <c r="D260" s="10">
        <f t="shared" si="169"/>
        <v>200.0000000000001</v>
      </c>
      <c r="E260" s="10">
        <f t="shared" si="169"/>
        <v>200.0000000000001</v>
      </c>
      <c r="F260" s="10">
        <f t="shared" si="169"/>
        <v>200.0000000000001</v>
      </c>
      <c r="G260" s="10">
        <f t="shared" si="169"/>
        <v>200.0000000000001</v>
      </c>
      <c r="H260" s="10">
        <f t="shared" si="169"/>
        <v>200.0000000000001</v>
      </c>
      <c r="I260" s="10">
        <f t="shared" si="169"/>
        <v>200.0000000000004</v>
      </c>
      <c r="J260" s="10">
        <f t="shared" si="169"/>
        <v>200.0000000000004</v>
      </c>
      <c r="K260" s="10">
        <f t="shared" si="169"/>
        <v>200.0000000000004</v>
      </c>
      <c r="L260" s="10">
        <f t="shared" si="169"/>
        <v>200.0000000000004</v>
      </c>
      <c r="M260" s="10">
        <f t="shared" si="169"/>
        <v>200.0000000000004</v>
      </c>
      <c r="N260" s="10">
        <f t="shared" si="169"/>
        <v>509.9999999999985</v>
      </c>
      <c r="O260" s="40">
        <f t="shared" si="169"/>
        <v>3110.0000000000036</v>
      </c>
    </row>
    <row r="265" spans="1:2" ht="12.75">
      <c r="A265" t="s">
        <v>71</v>
      </c>
      <c r="B265" s="7" t="s">
        <v>67</v>
      </c>
    </row>
    <row r="267" spans="3:15" ht="12.75">
      <c r="C267" s="1" t="s">
        <v>3</v>
      </c>
      <c r="D267" s="1" t="s">
        <v>4</v>
      </c>
      <c r="E267" s="1" t="s">
        <v>5</v>
      </c>
      <c r="F267" s="1" t="s">
        <v>6</v>
      </c>
      <c r="G267" s="1" t="s">
        <v>7</v>
      </c>
      <c r="H267" s="1" t="s">
        <v>8</v>
      </c>
      <c r="I267" s="1" t="s">
        <v>9</v>
      </c>
      <c r="J267" s="1" t="s">
        <v>10</v>
      </c>
      <c r="K267" s="1" t="s">
        <v>11</v>
      </c>
      <c r="L267" s="1" t="s">
        <v>12</v>
      </c>
      <c r="M267" s="1" t="s">
        <v>13</v>
      </c>
      <c r="N267" s="1" t="s">
        <v>14</v>
      </c>
      <c r="O267" s="21" t="s">
        <v>47</v>
      </c>
    </row>
    <row r="268" spans="2:15" ht="12.75">
      <c r="B268" s="2" t="s">
        <v>1</v>
      </c>
      <c r="C268" s="32">
        <f>C79-C186</f>
        <v>2299.9999999999964</v>
      </c>
      <c r="D268" s="32">
        <f aca="true" t="shared" si="170" ref="D268:O268">D79-D186</f>
        <v>100.00000000000011</v>
      </c>
      <c r="E268" s="32">
        <f t="shared" si="170"/>
        <v>100.00000000000011</v>
      </c>
      <c r="F268" s="32">
        <f t="shared" si="170"/>
        <v>16</v>
      </c>
      <c r="G268" s="32">
        <f t="shared" si="170"/>
        <v>16</v>
      </c>
      <c r="H268" s="32">
        <f t="shared" si="170"/>
        <v>16</v>
      </c>
      <c r="I268" s="32">
        <f t="shared" si="170"/>
        <v>16</v>
      </c>
      <c r="J268" s="32">
        <f t="shared" si="170"/>
        <v>16</v>
      </c>
      <c r="K268" s="32">
        <f t="shared" si="170"/>
        <v>16</v>
      </c>
      <c r="L268" s="32">
        <f t="shared" si="170"/>
        <v>16</v>
      </c>
      <c r="M268" s="32">
        <f t="shared" si="170"/>
        <v>16</v>
      </c>
      <c r="N268" s="32">
        <f t="shared" si="170"/>
        <v>-367.19999999999953</v>
      </c>
      <c r="O268" s="33">
        <f t="shared" si="170"/>
        <v>3101.849999999995</v>
      </c>
    </row>
    <row r="269" spans="2:15" ht="12.75">
      <c r="B269" s="2" t="s">
        <v>2</v>
      </c>
      <c r="C269" s="32">
        <f>C80-C187</f>
        <v>-271.99999999999943</v>
      </c>
      <c r="D269" s="32">
        <f aca="true" t="shared" si="171" ref="D269:O269">D80-D187</f>
        <v>16</v>
      </c>
      <c r="E269" s="32">
        <f t="shared" si="171"/>
        <v>16</v>
      </c>
      <c r="F269" s="32">
        <f t="shared" si="171"/>
        <v>100.00000000000011</v>
      </c>
      <c r="G269" s="32">
        <f t="shared" si="171"/>
        <v>100.00000000000011</v>
      </c>
      <c r="H269" s="32">
        <f t="shared" si="171"/>
        <v>100.00000000000011</v>
      </c>
      <c r="I269" s="32">
        <f t="shared" si="171"/>
        <v>16</v>
      </c>
      <c r="J269" s="32">
        <f t="shared" si="171"/>
        <v>16</v>
      </c>
      <c r="K269" s="32">
        <f t="shared" si="171"/>
        <v>16</v>
      </c>
      <c r="L269" s="32">
        <f t="shared" si="171"/>
        <v>16</v>
      </c>
      <c r="M269" s="32">
        <f t="shared" si="171"/>
        <v>16</v>
      </c>
      <c r="N269" s="32">
        <f t="shared" si="171"/>
        <v>-367.19999999999953</v>
      </c>
      <c r="O269" s="33">
        <f t="shared" si="171"/>
        <v>-898.1499999999969</v>
      </c>
    </row>
    <row r="270" spans="2:15" ht="12.75">
      <c r="B270" s="2" t="s">
        <v>15</v>
      </c>
      <c r="C270" s="32">
        <f>C81-C188</f>
        <v>-271.99999999999943</v>
      </c>
      <c r="D270" s="32">
        <f aca="true" t="shared" si="172" ref="D270:O270">D81-D188</f>
        <v>16</v>
      </c>
      <c r="E270" s="32">
        <f t="shared" si="172"/>
        <v>16</v>
      </c>
      <c r="F270" s="32">
        <f t="shared" si="172"/>
        <v>16</v>
      </c>
      <c r="G270" s="32">
        <f t="shared" si="172"/>
        <v>16</v>
      </c>
      <c r="H270" s="32">
        <f t="shared" si="172"/>
        <v>16</v>
      </c>
      <c r="I270" s="32">
        <f t="shared" si="172"/>
        <v>100.00000000000023</v>
      </c>
      <c r="J270" s="32">
        <f t="shared" si="172"/>
        <v>100.00000000000023</v>
      </c>
      <c r="K270" s="32">
        <f t="shared" si="172"/>
        <v>100.00000000000023</v>
      </c>
      <c r="L270" s="32">
        <f t="shared" si="172"/>
        <v>16</v>
      </c>
      <c r="M270" s="32">
        <f t="shared" si="172"/>
        <v>16</v>
      </c>
      <c r="N270" s="32">
        <f t="shared" si="172"/>
        <v>-367.19999999999953</v>
      </c>
      <c r="O270" s="33">
        <f t="shared" si="172"/>
        <v>-898.1499999999969</v>
      </c>
    </row>
    <row r="271" spans="2:15" ht="12.75">
      <c r="B271" s="2" t="s">
        <v>16</v>
      </c>
      <c r="C271" s="32">
        <f>C82-C189</f>
        <v>-271.99999999999943</v>
      </c>
      <c r="D271" s="32">
        <f aca="true" t="shared" si="173" ref="D271:O271">D82-D189</f>
        <v>16</v>
      </c>
      <c r="E271" s="32">
        <f t="shared" si="173"/>
        <v>16</v>
      </c>
      <c r="F271" s="32">
        <f t="shared" si="173"/>
        <v>16</v>
      </c>
      <c r="G271" s="32">
        <f t="shared" si="173"/>
        <v>16</v>
      </c>
      <c r="H271" s="32">
        <f t="shared" si="173"/>
        <v>16</v>
      </c>
      <c r="I271" s="32">
        <f t="shared" si="173"/>
        <v>16</v>
      </c>
      <c r="J271" s="32">
        <f t="shared" si="173"/>
        <v>16</v>
      </c>
      <c r="K271" s="32">
        <f t="shared" si="173"/>
        <v>16</v>
      </c>
      <c r="L271" s="32">
        <f t="shared" si="173"/>
        <v>100.00000000000023</v>
      </c>
      <c r="M271" s="32">
        <f t="shared" si="173"/>
        <v>100.00000000000023</v>
      </c>
      <c r="N271" s="32">
        <f t="shared" si="173"/>
        <v>2704.9999999999964</v>
      </c>
      <c r="O271" s="33">
        <f t="shared" si="173"/>
        <v>3261.8499999999967</v>
      </c>
    </row>
    <row r="272" spans="2:15" ht="12.75">
      <c r="B272" s="2" t="s">
        <v>17</v>
      </c>
      <c r="C272" s="32">
        <f>C83-C190</f>
        <v>-509.99999999999886</v>
      </c>
      <c r="D272" s="32">
        <f aca="true" t="shared" si="174" ref="D272:O272">D83-D190</f>
        <v>29.999999999999943</v>
      </c>
      <c r="E272" s="32">
        <f t="shared" si="174"/>
        <v>29.999999999999943</v>
      </c>
      <c r="F272" s="32">
        <f t="shared" si="174"/>
        <v>29.999999999999943</v>
      </c>
      <c r="G272" s="32">
        <f t="shared" si="174"/>
        <v>29.999999999999943</v>
      </c>
      <c r="H272" s="32">
        <f t="shared" si="174"/>
        <v>29.999999999999943</v>
      </c>
      <c r="I272" s="32">
        <f t="shared" si="174"/>
        <v>30</v>
      </c>
      <c r="J272" s="32">
        <f t="shared" si="174"/>
        <v>30</v>
      </c>
      <c r="K272" s="32">
        <f t="shared" si="174"/>
        <v>30</v>
      </c>
      <c r="L272" s="32">
        <f t="shared" si="174"/>
        <v>30</v>
      </c>
      <c r="M272" s="32">
        <f t="shared" si="174"/>
        <v>30</v>
      </c>
      <c r="N272" s="32">
        <f t="shared" si="174"/>
        <v>-688.4999999999991</v>
      </c>
      <c r="O272" s="33">
        <f t="shared" si="174"/>
        <v>-898.4999999999973</v>
      </c>
    </row>
    <row r="273" spans="2:15" ht="12.75">
      <c r="B273" s="2" t="s">
        <v>18</v>
      </c>
      <c r="C273" s="32">
        <f>C84-C191</f>
        <v>-203.99999999999955</v>
      </c>
      <c r="D273" s="32">
        <f aca="true" t="shared" si="175" ref="D273:O273">D84-D191</f>
        <v>12.000000000000014</v>
      </c>
      <c r="E273" s="32">
        <f t="shared" si="175"/>
        <v>12.000000000000014</v>
      </c>
      <c r="F273" s="32">
        <f t="shared" si="175"/>
        <v>12.000000000000014</v>
      </c>
      <c r="G273" s="32">
        <f t="shared" si="175"/>
        <v>12.000000000000014</v>
      </c>
      <c r="H273" s="32">
        <f t="shared" si="175"/>
        <v>12.000000000000014</v>
      </c>
      <c r="I273" s="32">
        <f t="shared" si="175"/>
        <v>12.000000000000014</v>
      </c>
      <c r="J273" s="32">
        <f t="shared" si="175"/>
        <v>12.000000000000014</v>
      </c>
      <c r="K273" s="32">
        <f t="shared" si="175"/>
        <v>12.000000000000014</v>
      </c>
      <c r="L273" s="32">
        <f t="shared" si="175"/>
        <v>12.000000000000014</v>
      </c>
      <c r="M273" s="32">
        <f t="shared" si="175"/>
        <v>12.000000000000014</v>
      </c>
      <c r="N273" s="32">
        <f t="shared" si="175"/>
        <v>-275.39999999999964</v>
      </c>
      <c r="O273" s="33">
        <f t="shared" si="175"/>
        <v>-359.39999999999964</v>
      </c>
    </row>
    <row r="274" spans="2:15" ht="12.75">
      <c r="B274" s="2" t="s">
        <v>19</v>
      </c>
      <c r="C274" s="32">
        <f aca="true" t="shared" si="176" ref="C274:O274">C85-C192</f>
        <v>-135.99999999999972</v>
      </c>
      <c r="D274" s="32">
        <f t="shared" si="176"/>
        <v>8</v>
      </c>
      <c r="E274" s="32">
        <f t="shared" si="176"/>
        <v>8</v>
      </c>
      <c r="F274" s="32">
        <f t="shared" si="176"/>
        <v>8</v>
      </c>
      <c r="G274" s="32">
        <f t="shared" si="176"/>
        <v>8</v>
      </c>
      <c r="H274" s="32">
        <f t="shared" si="176"/>
        <v>8</v>
      </c>
      <c r="I274" s="32">
        <f t="shared" si="176"/>
        <v>8</v>
      </c>
      <c r="J274" s="32">
        <f t="shared" si="176"/>
        <v>8</v>
      </c>
      <c r="K274" s="32">
        <f t="shared" si="176"/>
        <v>8</v>
      </c>
      <c r="L274" s="32">
        <f t="shared" si="176"/>
        <v>8</v>
      </c>
      <c r="M274" s="32">
        <f t="shared" si="176"/>
        <v>8</v>
      </c>
      <c r="N274" s="32">
        <f t="shared" si="176"/>
        <v>-183.59999999999977</v>
      </c>
      <c r="O274" s="33">
        <f t="shared" si="176"/>
        <v>-239.599999999999</v>
      </c>
    </row>
    <row r="275" spans="2:15" ht="12.75">
      <c r="B275" s="2" t="s">
        <v>20</v>
      </c>
      <c r="C275" s="32">
        <f aca="true" t="shared" si="177" ref="C275:O275">C86-C193</f>
        <v>-33.99999999999993</v>
      </c>
      <c r="D275" s="32">
        <f t="shared" si="177"/>
        <v>2</v>
      </c>
      <c r="E275" s="32">
        <f t="shared" si="177"/>
        <v>2</v>
      </c>
      <c r="F275" s="32">
        <f t="shared" si="177"/>
        <v>2</v>
      </c>
      <c r="G275" s="32">
        <f t="shared" si="177"/>
        <v>2</v>
      </c>
      <c r="H275" s="32">
        <f t="shared" si="177"/>
        <v>2</v>
      </c>
      <c r="I275" s="32">
        <f t="shared" si="177"/>
        <v>2</v>
      </c>
      <c r="J275" s="32">
        <f t="shared" si="177"/>
        <v>2</v>
      </c>
      <c r="K275" s="32">
        <f t="shared" si="177"/>
        <v>2</v>
      </c>
      <c r="L275" s="32">
        <f t="shared" si="177"/>
        <v>2</v>
      </c>
      <c r="M275" s="32">
        <f t="shared" si="177"/>
        <v>2</v>
      </c>
      <c r="N275" s="32">
        <f t="shared" si="177"/>
        <v>54.099999999999945</v>
      </c>
      <c r="O275" s="33">
        <f t="shared" si="177"/>
        <v>40.100000000000136</v>
      </c>
    </row>
    <row r="278" spans="1:2" ht="12.75">
      <c r="A278" t="s">
        <v>73</v>
      </c>
      <c r="B278" s="7" t="s">
        <v>72</v>
      </c>
    </row>
    <row r="281" spans="3:15" ht="12.75">
      <c r="C281" s="1" t="s">
        <v>3</v>
      </c>
      <c r="D281" s="1" t="s">
        <v>4</v>
      </c>
      <c r="E281" s="1" t="s">
        <v>5</v>
      </c>
      <c r="F281" s="1" t="s">
        <v>6</v>
      </c>
      <c r="G281" s="1" t="s">
        <v>7</v>
      </c>
      <c r="H281" s="1" t="s">
        <v>8</v>
      </c>
      <c r="I281" s="1" t="s">
        <v>9</v>
      </c>
      <c r="J281" s="1" t="s">
        <v>10</v>
      </c>
      <c r="K281" s="1" t="s">
        <v>11</v>
      </c>
      <c r="L281" s="1" t="s">
        <v>12</v>
      </c>
      <c r="M281" s="1" t="s">
        <v>13</v>
      </c>
      <c r="N281" s="1" t="s">
        <v>14</v>
      </c>
      <c r="O281" s="21" t="s">
        <v>47</v>
      </c>
    </row>
    <row r="282" spans="2:15" ht="12.75">
      <c r="B282" s="2" t="s">
        <v>1</v>
      </c>
      <c r="C282" s="32">
        <f aca="true" t="shared" si="178" ref="C282:C287">C79-C198</f>
        <v>2299.9999999999964</v>
      </c>
      <c r="D282" s="32">
        <f aca="true" t="shared" si="179" ref="D282:O282">D79-D198</f>
        <v>100.00000000000011</v>
      </c>
      <c r="E282" s="32">
        <f t="shared" si="179"/>
        <v>100.00000000000011</v>
      </c>
      <c r="F282" s="32">
        <f t="shared" si="179"/>
        <v>16</v>
      </c>
      <c r="G282" s="32">
        <f t="shared" si="179"/>
        <v>16</v>
      </c>
      <c r="H282" s="32">
        <f t="shared" si="179"/>
        <v>16</v>
      </c>
      <c r="I282" s="32">
        <f t="shared" si="179"/>
        <v>16.00000000000003</v>
      </c>
      <c r="J282" s="32">
        <f t="shared" si="179"/>
        <v>16.00000000000003</v>
      </c>
      <c r="K282" s="32">
        <f t="shared" si="179"/>
        <v>16.00000000000003</v>
      </c>
      <c r="L282" s="32">
        <f t="shared" si="179"/>
        <v>16.00000000000003</v>
      </c>
      <c r="M282" s="32">
        <f t="shared" si="179"/>
        <v>16.00000000000003</v>
      </c>
      <c r="N282" s="32">
        <f t="shared" si="179"/>
        <v>-492.88590604026786</v>
      </c>
      <c r="O282" s="33">
        <f t="shared" si="179"/>
        <v>3101.849999999996</v>
      </c>
    </row>
    <row r="283" spans="2:15" ht="12.75">
      <c r="B283" s="2" t="s">
        <v>2</v>
      </c>
      <c r="C283" s="32">
        <f t="shared" si="178"/>
        <v>-271.99999999999943</v>
      </c>
      <c r="D283" s="32">
        <f aca="true" t="shared" si="180" ref="D283:O283">D80-D199</f>
        <v>16</v>
      </c>
      <c r="E283" s="32">
        <f t="shared" si="180"/>
        <v>16</v>
      </c>
      <c r="F283" s="32">
        <f t="shared" si="180"/>
        <v>100.00000000000011</v>
      </c>
      <c r="G283" s="32">
        <f t="shared" si="180"/>
        <v>100.00000000000011</v>
      </c>
      <c r="H283" s="32">
        <f t="shared" si="180"/>
        <v>100.00000000000011</v>
      </c>
      <c r="I283" s="32">
        <f t="shared" si="180"/>
        <v>16.00000000000003</v>
      </c>
      <c r="J283" s="32">
        <f t="shared" si="180"/>
        <v>16.00000000000003</v>
      </c>
      <c r="K283" s="32">
        <f t="shared" si="180"/>
        <v>16.00000000000003</v>
      </c>
      <c r="L283" s="32">
        <f t="shared" si="180"/>
        <v>16.00000000000003</v>
      </c>
      <c r="M283" s="32">
        <f t="shared" si="180"/>
        <v>16.00000000000003</v>
      </c>
      <c r="N283" s="32">
        <f t="shared" si="180"/>
        <v>-492.88590604026786</v>
      </c>
      <c r="O283" s="33">
        <f t="shared" si="180"/>
        <v>-898.149999999996</v>
      </c>
    </row>
    <row r="284" spans="2:15" ht="12.75">
      <c r="B284" s="2" t="s">
        <v>15</v>
      </c>
      <c r="C284" s="32">
        <f t="shared" si="178"/>
        <v>-271.99999999999943</v>
      </c>
      <c r="D284" s="32">
        <f aca="true" t="shared" si="181" ref="D284:O284">D81-D200</f>
        <v>16</v>
      </c>
      <c r="E284" s="32">
        <f t="shared" si="181"/>
        <v>16</v>
      </c>
      <c r="F284" s="32">
        <f t="shared" si="181"/>
        <v>16</v>
      </c>
      <c r="G284" s="32">
        <f t="shared" si="181"/>
        <v>16</v>
      </c>
      <c r="H284" s="32">
        <f t="shared" si="181"/>
        <v>16</v>
      </c>
      <c r="I284" s="32">
        <f t="shared" si="181"/>
        <v>100.00000000000023</v>
      </c>
      <c r="J284" s="32">
        <f t="shared" si="181"/>
        <v>100.00000000000023</v>
      </c>
      <c r="K284" s="32">
        <f t="shared" si="181"/>
        <v>100.00000000000023</v>
      </c>
      <c r="L284" s="32">
        <f t="shared" si="181"/>
        <v>16.00000000000003</v>
      </c>
      <c r="M284" s="32">
        <f t="shared" si="181"/>
        <v>16.00000000000003</v>
      </c>
      <c r="N284" s="32">
        <f t="shared" si="181"/>
        <v>-492.88590604026786</v>
      </c>
      <c r="O284" s="33">
        <f t="shared" si="181"/>
        <v>-898.149999999996</v>
      </c>
    </row>
    <row r="285" spans="2:15" ht="12.75">
      <c r="B285" s="2" t="s">
        <v>16</v>
      </c>
      <c r="C285" s="32">
        <f t="shared" si="178"/>
        <v>-271.99999999999943</v>
      </c>
      <c r="D285" s="32">
        <f aca="true" t="shared" si="182" ref="D285:O285">D82-D201</f>
        <v>16</v>
      </c>
      <c r="E285" s="32">
        <f t="shared" si="182"/>
        <v>16</v>
      </c>
      <c r="F285" s="32">
        <f t="shared" si="182"/>
        <v>16</v>
      </c>
      <c r="G285" s="32">
        <f t="shared" si="182"/>
        <v>16</v>
      </c>
      <c r="H285" s="32">
        <f t="shared" si="182"/>
        <v>16</v>
      </c>
      <c r="I285" s="32">
        <f t="shared" si="182"/>
        <v>16.00000000000003</v>
      </c>
      <c r="J285" s="32">
        <f t="shared" si="182"/>
        <v>16.00000000000003</v>
      </c>
      <c r="K285" s="32">
        <f t="shared" si="182"/>
        <v>16.00000000000003</v>
      </c>
      <c r="L285" s="32">
        <f t="shared" si="182"/>
        <v>100.00000000000023</v>
      </c>
      <c r="M285" s="32">
        <f t="shared" si="182"/>
        <v>100.00000000000023</v>
      </c>
      <c r="N285" s="32">
        <f t="shared" si="182"/>
        <v>3459.7315436241565</v>
      </c>
      <c r="O285" s="33">
        <f t="shared" si="182"/>
        <v>3261.8499999999976</v>
      </c>
    </row>
    <row r="286" spans="2:15" ht="12.75">
      <c r="B286" s="2" t="s">
        <v>17</v>
      </c>
      <c r="C286" s="32">
        <f t="shared" si="178"/>
        <v>-509.999999999999</v>
      </c>
      <c r="D286" s="32">
        <f aca="true" t="shared" si="183" ref="D286:O286">D83-D202</f>
        <v>30</v>
      </c>
      <c r="E286" s="32">
        <f t="shared" si="183"/>
        <v>30</v>
      </c>
      <c r="F286" s="32">
        <f t="shared" si="183"/>
        <v>30</v>
      </c>
      <c r="G286" s="32">
        <f t="shared" si="183"/>
        <v>30</v>
      </c>
      <c r="H286" s="32">
        <f t="shared" si="183"/>
        <v>30</v>
      </c>
      <c r="I286" s="32">
        <f t="shared" si="183"/>
        <v>30.000000000000057</v>
      </c>
      <c r="J286" s="32">
        <f t="shared" si="183"/>
        <v>30.000000000000057</v>
      </c>
      <c r="K286" s="32">
        <f t="shared" si="183"/>
        <v>30.000000000000057</v>
      </c>
      <c r="L286" s="32">
        <f t="shared" si="183"/>
        <v>30.000000000000057</v>
      </c>
      <c r="M286" s="32">
        <f t="shared" si="183"/>
        <v>30.000000000000057</v>
      </c>
      <c r="N286" s="32">
        <f t="shared" si="183"/>
        <v>-924.1610738255022</v>
      </c>
      <c r="O286" s="33">
        <f t="shared" si="183"/>
        <v>-898.4999999999964</v>
      </c>
    </row>
    <row r="287" spans="2:15" ht="12.75">
      <c r="B287" s="2" t="s">
        <v>18</v>
      </c>
      <c r="C287" s="32">
        <f t="shared" si="178"/>
        <v>-203.99999999999955</v>
      </c>
      <c r="D287" s="32">
        <f aca="true" t="shared" si="184" ref="D287:O287">D84-D203</f>
        <v>12.000000000000014</v>
      </c>
      <c r="E287" s="32">
        <f t="shared" si="184"/>
        <v>12.000000000000014</v>
      </c>
      <c r="F287" s="32">
        <f t="shared" si="184"/>
        <v>12.000000000000014</v>
      </c>
      <c r="G287" s="32">
        <f t="shared" si="184"/>
        <v>12.000000000000014</v>
      </c>
      <c r="H287" s="32">
        <f t="shared" si="184"/>
        <v>12.000000000000014</v>
      </c>
      <c r="I287" s="32">
        <f t="shared" si="184"/>
        <v>12.000000000000028</v>
      </c>
      <c r="J287" s="32">
        <f t="shared" si="184"/>
        <v>12.000000000000028</v>
      </c>
      <c r="K287" s="32">
        <f t="shared" si="184"/>
        <v>12.000000000000028</v>
      </c>
      <c r="L287" s="32">
        <f t="shared" si="184"/>
        <v>12.000000000000028</v>
      </c>
      <c r="M287" s="32">
        <f t="shared" si="184"/>
        <v>12.000000000000028</v>
      </c>
      <c r="N287" s="32">
        <f t="shared" si="184"/>
        <v>-369.6644295302009</v>
      </c>
      <c r="O287" s="33">
        <f t="shared" si="184"/>
        <v>-359.3999999999992</v>
      </c>
    </row>
    <row r="288" spans="2:15" ht="12.75">
      <c r="B288" s="2" t="s">
        <v>19</v>
      </c>
      <c r="C288" s="32">
        <f aca="true" t="shared" si="185" ref="C288:O288">C85-C204</f>
        <v>-135.99999999999972</v>
      </c>
      <c r="D288" s="32">
        <f t="shared" si="185"/>
        <v>8</v>
      </c>
      <c r="E288" s="32">
        <f t="shared" si="185"/>
        <v>8</v>
      </c>
      <c r="F288" s="32">
        <f t="shared" si="185"/>
        <v>8</v>
      </c>
      <c r="G288" s="32">
        <f t="shared" si="185"/>
        <v>8</v>
      </c>
      <c r="H288" s="32">
        <f t="shared" si="185"/>
        <v>8</v>
      </c>
      <c r="I288" s="32">
        <f t="shared" si="185"/>
        <v>8.000000000000014</v>
      </c>
      <c r="J288" s="32">
        <f t="shared" si="185"/>
        <v>8.000000000000014</v>
      </c>
      <c r="K288" s="32">
        <f t="shared" si="185"/>
        <v>8.000000000000014</v>
      </c>
      <c r="L288" s="32">
        <f t="shared" si="185"/>
        <v>8.000000000000014</v>
      </c>
      <c r="M288" s="32">
        <f t="shared" si="185"/>
        <v>8.000000000000014</v>
      </c>
      <c r="N288" s="32">
        <f t="shared" si="185"/>
        <v>-246.44295302013393</v>
      </c>
      <c r="O288" s="33">
        <f t="shared" si="185"/>
        <v>-239.59999999999877</v>
      </c>
    </row>
    <row r="289" spans="2:15" ht="12.75">
      <c r="B289" s="2" t="s">
        <v>20</v>
      </c>
      <c r="C289" s="32">
        <f aca="true" t="shared" si="186" ref="C289:O289">C86-C205</f>
        <v>-33.99999999999993</v>
      </c>
      <c r="D289" s="32">
        <f t="shared" si="186"/>
        <v>2</v>
      </c>
      <c r="E289" s="32">
        <f t="shared" si="186"/>
        <v>2</v>
      </c>
      <c r="F289" s="32">
        <f t="shared" si="186"/>
        <v>2</v>
      </c>
      <c r="G289" s="32">
        <f t="shared" si="186"/>
        <v>2</v>
      </c>
      <c r="H289" s="32">
        <f t="shared" si="186"/>
        <v>2</v>
      </c>
      <c r="I289" s="32">
        <f t="shared" si="186"/>
        <v>2.0000000000000036</v>
      </c>
      <c r="J289" s="32">
        <f t="shared" si="186"/>
        <v>2.0000000000000036</v>
      </c>
      <c r="K289" s="32">
        <f t="shared" si="186"/>
        <v>2.0000000000000036</v>
      </c>
      <c r="L289" s="32">
        <f t="shared" si="186"/>
        <v>2.0000000000000036</v>
      </c>
      <c r="M289" s="32">
        <f t="shared" si="186"/>
        <v>2.0000000000000036</v>
      </c>
      <c r="N289" s="32">
        <f t="shared" si="186"/>
        <v>69.19463087248315</v>
      </c>
      <c r="O289" s="33">
        <f t="shared" si="186"/>
        <v>40.10000000000019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Second Assessment Consultation Attachment 1: Average Performance Model </dc:title>
  <dc:subject/>
  <dc:creator>dena.harris</dc:creator>
  <cp:keywords/>
  <dc:description/>
  <cp:lastModifiedBy>dena.harris</cp:lastModifiedBy>
  <dcterms:created xsi:type="dcterms:W3CDTF">2004-06-21T09:15:17Z</dcterms:created>
  <dcterms:modified xsi:type="dcterms:W3CDTF">2004-07-16T13:53:26Z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-1657237198</vt:i4>
  </property>
  <property fmtid="{D5CDD505-2E9C-101B-9397-08002B2CF9AE}" pid="4" name="_EmailSubje">
    <vt:lpwstr>P157 docs</vt:lpwstr>
  </property>
  <property fmtid="{D5CDD505-2E9C-101B-9397-08002B2CF9AE}" pid="5" name="_AuthorEma">
    <vt:lpwstr>johanna.dahl@elexon.co.uk</vt:lpwstr>
  </property>
  <property fmtid="{D5CDD505-2E9C-101B-9397-08002B2CF9AE}" pid="6" name="_AuthorEmailDisplayNa">
    <vt:lpwstr>Johanna Dahl</vt:lpwstr>
  </property>
  <property fmtid="{D5CDD505-2E9C-101B-9397-08002B2CF9AE}" pid="7" name="PageTableMappi">
    <vt:lpwstr>P157$Table1</vt:lpwstr>
  </property>
  <property fmtid="{D5CDD505-2E9C-101B-9397-08002B2CF9AE}" pid="8" name="Modified Da">
    <vt:lpwstr>20/07/2004 16:45:55</vt:lpwstr>
  </property>
  <property fmtid="{D5CDD505-2E9C-101B-9397-08002B2CF9AE}" pid="9" name="Creation Da">
    <vt:lpwstr>10/08/2010 16:14:29</vt:lpwstr>
  </property>
  <property fmtid="{D5CDD505-2E9C-101B-9397-08002B2CF9AE}" pid="10" name="ContentType">
    <vt:lpwstr>0x01010B00579FAE2412CD4CFFB83342AAC659839000BEB557DCE35048858A7B825DDB3BAD390044E35225479E415FB07E6BA33E3D456300B2627CD674DC4B519C6B64603B169235005902A8FF46A68D448C4BFE2EBD138E47</vt:lpwstr>
  </property>
  <property fmtid="{D5CDD505-2E9C-101B-9397-08002B2CF9AE}" pid="11" name="ContentTy">
    <vt:lpwstr>Modification Proposal</vt:lpwstr>
  </property>
  <property fmtid="{D5CDD505-2E9C-101B-9397-08002B2CF9AE}" pid="12" name="Page Table Mappi">
    <vt:lpwstr>P157$Table1</vt:lpwstr>
  </property>
  <property fmtid="{D5CDD505-2E9C-101B-9397-08002B2CF9AE}" pid="13" name="Page Table Mappin">
    <vt:lpwstr>P157$Table1</vt:lpwstr>
  </property>
  <property fmtid="{D5CDD505-2E9C-101B-9397-08002B2CF9AE}" pid="14" name="Related Doc N">
    <vt:lpwstr/>
  </property>
  <property fmtid="{D5CDD505-2E9C-101B-9397-08002B2CF9AE}" pid="15" name="Related Document">
    <vt:lpwstr/>
  </property>
</Properties>
</file>